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incolnshirecc.sharepoint.com/sites/HW-LincsLab/Traffic data/H/Holbeach/b1168 fen rd speed 46529 july24/"/>
    </mc:Choice>
  </mc:AlternateContent>
  <xr:revisionPtr revIDLastSave="499" documentId="13_ncr:1_{90B696AC-4ED1-4DF5-BB4D-03C08CACF30B}" xr6:coauthVersionLast="47" xr6:coauthVersionMax="47" xr10:uidLastSave="{D8F3FC7B-973F-4618-AAE2-59C09389A2C7}"/>
  <bookViews>
    <workbookView xWindow="-11610" yWindow="-16320" windowWidth="29040" windowHeight="15840" activeTab="2" xr2:uid="{00000000-000D-0000-FFFF-FFFF00000000}"/>
  </bookViews>
  <sheets>
    <sheet name="Speed 24 06 2024 " sheetId="8" r:id="rId1"/>
    <sheet name="Volume 24 06 2024" sheetId="9" r:id="rId2"/>
    <sheet name="Summary" sheetId="7" r:id="rId3"/>
  </sheets>
  <definedNames>
    <definedName name="_xlnm.Print_Area" localSheetId="2">Summary!$A$1:$J$50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28" i="9" l="1"/>
  <c r="I127" i="9"/>
  <c r="I126" i="9"/>
  <c r="I125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82" i="9"/>
  <c r="I81" i="9"/>
  <c r="I80" i="9"/>
  <c r="I79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34" i="9"/>
  <c r="I35" i="9"/>
  <c r="I36" i="9"/>
  <c r="I33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7" i="9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B53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B52" i="8"/>
  <c r="J107" i="9" l="1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J109" i="9" l="1"/>
  <c r="J99" i="9" l="1"/>
  <c r="J128" i="9"/>
  <c r="J127" i="9" l="1"/>
  <c r="J126" i="9"/>
  <c r="J125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8" i="9"/>
  <c r="J106" i="9"/>
  <c r="J105" i="9"/>
  <c r="J104" i="9"/>
  <c r="J103" i="9"/>
  <c r="J102" i="9"/>
  <c r="J101" i="9"/>
  <c r="J100" i="9"/>
  <c r="J82" i="9"/>
  <c r="J81" i="9"/>
  <c r="J80" i="9"/>
  <c r="J79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34" i="9"/>
  <c r="J35" i="9"/>
  <c r="J36" i="9"/>
  <c r="J33" i="9"/>
  <c r="J7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8" i="9"/>
  <c r="E16" i="7"/>
  <c r="F16" i="7"/>
  <c r="G16" i="7"/>
  <c r="C16" i="7"/>
  <c r="D16" i="7"/>
  <c r="B16" i="7"/>
  <c r="G12" i="7"/>
  <c r="G13" i="7"/>
  <c r="G14" i="7"/>
  <c r="G15" i="7"/>
  <c r="G11" i="7"/>
  <c r="G10" i="7"/>
  <c r="F12" i="7"/>
  <c r="F13" i="7"/>
  <c r="F14" i="7"/>
  <c r="F15" i="7"/>
  <c r="F11" i="7"/>
  <c r="F10" i="7"/>
  <c r="B15" i="7"/>
  <c r="B14" i="7"/>
  <c r="B13" i="7"/>
  <c r="E15" i="7"/>
  <c r="E14" i="7"/>
  <c r="E13" i="7"/>
  <c r="E12" i="7"/>
  <c r="E11" i="7"/>
  <c r="E10" i="7"/>
  <c r="D15" i="7"/>
  <c r="D14" i="7"/>
  <c r="D13" i="7"/>
  <c r="D12" i="7"/>
  <c r="D11" i="7"/>
  <c r="D10" i="7"/>
  <c r="C15" i="7"/>
  <c r="C14" i="7"/>
  <c r="C13" i="7"/>
  <c r="C12" i="7"/>
  <c r="C11" i="7"/>
  <c r="C10" i="7"/>
  <c r="B12" i="7"/>
  <c r="B11" i="7"/>
  <c r="B10" i="7"/>
  <c r="B17" i="7" l="1"/>
  <c r="B20" i="7" s="1"/>
  <c r="I10" i="7"/>
  <c r="I14" i="7"/>
  <c r="J14" i="7"/>
  <c r="J15" i="7"/>
  <c r="I16" i="7"/>
  <c r="J16" i="7"/>
  <c r="H11" i="7"/>
  <c r="H16" i="7"/>
  <c r="J13" i="7"/>
  <c r="H12" i="7"/>
  <c r="J11" i="7"/>
  <c r="G17" i="7"/>
  <c r="G20" i="7" s="1"/>
  <c r="J12" i="7"/>
  <c r="I11" i="7"/>
  <c r="I13" i="7"/>
  <c r="F17" i="7"/>
  <c r="F20" i="7" s="1"/>
  <c r="C17" i="7"/>
  <c r="C20" i="7" s="1"/>
  <c r="I15" i="7"/>
  <c r="I12" i="7"/>
  <c r="E17" i="7"/>
  <c r="E20" i="7" s="1"/>
  <c r="H14" i="7"/>
  <c r="H15" i="7"/>
  <c r="H10" i="7"/>
  <c r="D17" i="7"/>
  <c r="D20" i="7" s="1"/>
  <c r="J10" i="7"/>
  <c r="H13" i="7"/>
  <c r="B19" i="7" l="1"/>
  <c r="E19" i="7"/>
  <c r="G19" i="7"/>
  <c r="F19" i="7"/>
  <c r="D19" i="7"/>
  <c r="C19" i="7"/>
  <c r="J17" i="7"/>
  <c r="J20" i="7" s="1"/>
  <c r="I17" i="7"/>
  <c r="I20" i="7" s="1"/>
  <c r="H17" i="7"/>
  <c r="H20" i="7" s="1"/>
  <c r="H19" i="7" l="1"/>
  <c r="I19" i="7"/>
  <c r="J19" i="7"/>
  <c r="C23" i="7"/>
  <c r="C24" i="7"/>
  <c r="C22" i="7"/>
</calcChain>
</file>

<file path=xl/sharedStrings.xml><?xml version="1.0" encoding="utf-8"?>
<sst xmlns="http://schemas.openxmlformats.org/spreadsheetml/2006/main" count="233" uniqueCount="92">
  <si>
    <t>Site No.</t>
  </si>
  <si>
    <t>Site Ref.</t>
  </si>
  <si>
    <t>Channel:</t>
  </si>
  <si>
    <t>Total
Volume</t>
  </si>
  <si>
    <t>85th
%ile</t>
  </si>
  <si>
    <t>Mean
Ave.</t>
  </si>
  <si>
    <t>Std.
Dev.</t>
  </si>
  <si>
    <t>5-day Av.</t>
  </si>
  <si>
    <t>7-day Av.</t>
  </si>
  <si>
    <t>Vehicle Count Report</t>
  </si>
  <si>
    <t>Total Flow</t>
  </si>
  <si>
    <t>PM Peak</t>
  </si>
  <si>
    <t>AM Peak</t>
  </si>
  <si>
    <t>24H(0-24)</t>
  </si>
  <si>
    <t>18H(6-24)</t>
  </si>
  <si>
    <t>16H(6-22)</t>
  </si>
  <si>
    <t>12H(7-19)</t>
  </si>
  <si>
    <t>Total</t>
  </si>
  <si>
    <t>7-Day
Av</t>
  </si>
  <si>
    <t>5-Day
Av</t>
  </si>
  <si>
    <t>CLASSIFIER SUMMARY RESULTS SHEET  for 24 HOURS,VOLUME &amp; SPEED 85%ile</t>
  </si>
  <si>
    <t>SITE NAME:</t>
  </si>
  <si>
    <t>ATC LOCATION:</t>
  </si>
  <si>
    <t>DAY/DATE</t>
  </si>
  <si>
    <t>DIRECTION 1</t>
  </si>
  <si>
    <t>00.00 to 24.00</t>
  </si>
  <si>
    <t>DIRECTION 2</t>
  </si>
  <si>
    <t xml:space="preserve">  COMBINED TOTALS</t>
  </si>
  <si>
    <t>Total volume</t>
  </si>
  <si>
    <t>Mean</t>
  </si>
  <si>
    <t>85%ile</t>
  </si>
  <si>
    <t>TOTALS</t>
  </si>
  <si>
    <t>CHANNEL AVERAGES</t>
  </si>
  <si>
    <t>WEEKDAY AVERAGE</t>
  </si>
  <si>
    <t>COMBINED DIRECTION TOTALS</t>
  </si>
  <si>
    <t xml:space="preserve">WEEKDAY AVERAGE </t>
  </si>
  <si>
    <t>(ALL VEHS)</t>
  </si>
  <si>
    <t>Mean Speed</t>
  </si>
  <si>
    <t>Site Number</t>
  </si>
  <si>
    <t>Site Reference</t>
  </si>
  <si>
    <t>Lincolnshire County Council</t>
  </si>
  <si>
    <t>30-&lt;35</t>
  </si>
  <si>
    <t>35-&lt;40</t>
  </si>
  <si>
    <t>40-&lt;45</t>
  </si>
  <si>
    <t>45-&lt;50</t>
  </si>
  <si>
    <t>50-&lt;55</t>
  </si>
  <si>
    <t>55-&lt;60</t>
  </si>
  <si>
    <t>Lat/Lng.</t>
  </si>
  <si>
    <t>10-&lt;15</t>
  </si>
  <si>
    <t>15-&lt;20</t>
  </si>
  <si>
    <t>20-&lt;25</t>
  </si>
  <si>
    <t>25-&lt;30</t>
  </si>
  <si>
    <t xml:space="preserve">HOLBEACH B1168 FEN ROAD </t>
  </si>
  <si>
    <t>ATTACHED TO LAMP POST OUTSIDE NO9</t>
  </si>
  <si>
    <t>JUNE/JULY 2024</t>
  </si>
  <si>
    <t>SOUTHBOUND&gt;B1165</t>
  </si>
  <si>
    <t>NORTHBOUND&gt;HOLBEACH</t>
  </si>
  <si>
    <t>WEDS 26</t>
  </si>
  <si>
    <t>THURS 27</t>
  </si>
  <si>
    <t>FRI 28</t>
  </si>
  <si>
    <t>SAT 29</t>
  </si>
  <si>
    <t>SUN 30</t>
  </si>
  <si>
    <t>MON 1</t>
  </si>
  <si>
    <t>TUES 2</t>
  </si>
  <si>
    <t>52.79938,0.01494</t>
  </si>
  <si>
    <t>holbeach fen rd b1168 on lamppost 0707</t>
  </si>
  <si>
    <t>Speed Report (Speed Limit 30 Mph)</t>
  </si>
  <si>
    <t>Week Begin: 24 June 2024</t>
  </si>
  <si>
    <t>Wed 26 Jun</t>
  </si>
  <si>
    <t>Thu 27 Jun</t>
  </si>
  <si>
    <t>Fri 28 Jun</t>
  </si>
  <si>
    <t>Sat 29 Jun</t>
  </si>
  <si>
    <t>Sun 30 Jun</t>
  </si>
  <si>
    <t>&lt;5Mph</t>
  </si>
  <si>
    <t>5-&lt;10</t>
  </si>
  <si>
    <t>=&gt;60</t>
  </si>
  <si>
    <t>Mon 1 Jul</t>
  </si>
  <si>
    <t>Tue 2 Jul</t>
  </si>
  <si>
    <t>Speed Summary (Speed Limit 30 Mph)</t>
  </si>
  <si>
    <t>Southbound</t>
  </si>
  <si>
    <t>VDA-net R2 04/07/2024</t>
  </si>
  <si>
    <t>Northbound</t>
  </si>
  <si>
    <t>WED  
JUN 26</t>
  </si>
  <si>
    <t>THUR 
JUN 27</t>
  </si>
  <si>
    <t>FRI  
JUN 28</t>
  </si>
  <si>
    <t>SAT 
JUN 29</t>
  </si>
  <si>
    <t>SUN  
JUN 30</t>
  </si>
  <si>
    <t>MON 
JUL 01</t>
  </si>
  <si>
    <t>TUE 
JUL 02</t>
  </si>
  <si>
    <t>VDAProR2ExcelReportService 04/07/2024</t>
  </si>
  <si>
    <t>VIEW SOUTHBOUND TOWARDS B1165</t>
  </si>
  <si>
    <t>VIEW NORTHBOUND INTO HOLBEACH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</si>
</sst>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800]dddd\,\ mmmm\ dd\,\ yyyy"/>
  </numFmts>
  <fonts count="15" x14ac:knownFonts="1">
    <font>
      <sz val="11"/>
      <name val="Calibri"/>
    </font>
    <font>
      <sz val="10"/>
      <name val="Arial"/>
      <family val="2"/>
    </font>
    <font>
      <b/>
      <sz val="12"/>
      <color indexed="9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b/>
      <sz val="11"/>
      <name val="Calibri"/>
      <family val="2"/>
    </font>
    <font>
      <b/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7F7F7F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0" tint="-0.34998626667073579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84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6" xfId="0" applyBorder="1"/>
    <xf numFmtId="1" fontId="0" fillId="0" borderId="0" xfId="0" applyNumberFormat="1"/>
    <xf numFmtId="1" fontId="0" fillId="0" borderId="1" xfId="0" applyNumberFormat="1" applyBorder="1"/>
    <xf numFmtId="1" fontId="0" fillId="0" borderId="2" xfId="0" applyNumberFormat="1" applyBorder="1"/>
    <xf numFmtId="1" fontId="0" fillId="0" borderId="6" xfId="0" applyNumberFormat="1" applyBorder="1"/>
    <xf numFmtId="1" fontId="0" fillId="0" borderId="8" xfId="0" applyNumberFormat="1" applyBorder="1"/>
    <xf numFmtId="0" fontId="0" fillId="0" borderId="9" xfId="0" applyBorder="1"/>
    <xf numFmtId="1" fontId="0" fillId="0" borderId="9" xfId="0" applyNumberFormat="1" applyBorder="1"/>
    <xf numFmtId="0" fontId="0" fillId="0" borderId="8" xfId="0" applyBorder="1"/>
    <xf numFmtId="0" fontId="1" fillId="0" borderId="0" xfId="1"/>
    <xf numFmtId="0" fontId="1" fillId="3" borderId="9" xfId="1" applyFill="1" applyBorder="1"/>
    <xf numFmtId="0" fontId="2" fillId="3" borderId="9" xfId="1" applyFont="1" applyFill="1" applyBorder="1"/>
    <xf numFmtId="0" fontId="4" fillId="3" borderId="9" xfId="1" applyFont="1" applyFill="1" applyBorder="1"/>
    <xf numFmtId="0" fontId="1" fillId="3" borderId="8" xfId="1" applyFill="1" applyBorder="1"/>
    <xf numFmtId="0" fontId="3" fillId="0" borderId="17" xfId="1" applyFont="1" applyBorder="1" applyAlignment="1">
      <alignment horizontal="center"/>
    </xf>
    <xf numFmtId="0" fontId="3" fillId="0" borderId="10" xfId="1" applyFont="1" applyBorder="1"/>
    <xf numFmtId="0" fontId="3" fillId="0" borderId="3" xfId="1" applyFont="1" applyBorder="1"/>
    <xf numFmtId="49" fontId="5" fillId="0" borderId="9" xfId="1" applyNumberFormat="1" applyFont="1" applyBorder="1"/>
    <xf numFmtId="0" fontId="3" fillId="0" borderId="3" xfId="1" applyFont="1" applyBorder="1" applyAlignment="1">
      <alignment horizontal="center"/>
    </xf>
    <xf numFmtId="17" fontId="3" fillId="0" borderId="8" xfId="1" applyNumberFormat="1" applyFont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3" fillId="0" borderId="18" xfId="1" applyFont="1" applyBorder="1"/>
    <xf numFmtId="0" fontId="3" fillId="4" borderId="26" xfId="1" applyFont="1" applyFill="1" applyBorder="1"/>
    <xf numFmtId="0" fontId="6" fillId="4" borderId="23" xfId="1" applyFont="1" applyFill="1" applyBorder="1"/>
    <xf numFmtId="0" fontId="7" fillId="4" borderId="23" xfId="1" applyFont="1" applyFill="1" applyBorder="1"/>
    <xf numFmtId="0" fontId="7" fillId="4" borderId="22" xfId="1" applyFont="1" applyFill="1" applyBorder="1" applyAlignment="1">
      <alignment horizontal="center"/>
    </xf>
    <xf numFmtId="0" fontId="7" fillId="4" borderId="24" xfId="1" applyFont="1" applyFill="1" applyBorder="1"/>
    <xf numFmtId="0" fontId="7" fillId="4" borderId="18" xfId="1" applyFont="1" applyFill="1" applyBorder="1" applyAlignment="1">
      <alignment horizontal="center"/>
    </xf>
    <xf numFmtId="0" fontId="1" fillId="4" borderId="24" xfId="1" applyFill="1" applyBorder="1"/>
    <xf numFmtId="0" fontId="1" fillId="4" borderId="25" xfId="1" applyFill="1" applyBorder="1"/>
    <xf numFmtId="0" fontId="1" fillId="4" borderId="22" xfId="1" applyFill="1" applyBorder="1" applyAlignment="1">
      <alignment horizontal="center"/>
    </xf>
    <xf numFmtId="0" fontId="1" fillId="4" borderId="18" xfId="1" applyFill="1" applyBorder="1" applyAlignment="1">
      <alignment horizontal="center"/>
    </xf>
    <xf numFmtId="0" fontId="3" fillId="0" borderId="19" xfId="1" applyFont="1" applyBorder="1"/>
    <xf numFmtId="164" fontId="8" fillId="4" borderId="24" xfId="1" applyNumberFormat="1" applyFont="1" applyFill="1" applyBorder="1"/>
    <xf numFmtId="0" fontId="3" fillId="0" borderId="27" xfId="1" applyFont="1" applyBorder="1"/>
    <xf numFmtId="164" fontId="8" fillId="0" borderId="26" xfId="1" applyNumberFormat="1" applyFont="1" applyBorder="1"/>
    <xf numFmtId="0" fontId="1" fillId="4" borderId="14" xfId="1" applyFill="1" applyBorder="1"/>
    <xf numFmtId="0" fontId="1" fillId="4" borderId="12" xfId="1" applyFill="1" applyBorder="1"/>
    <xf numFmtId="0" fontId="1" fillId="4" borderId="13" xfId="1" applyFill="1" applyBorder="1"/>
    <xf numFmtId="0" fontId="3" fillId="0" borderId="15" xfId="1" applyFont="1" applyBorder="1"/>
    <xf numFmtId="0" fontId="1" fillId="4" borderId="15" xfId="1" applyFill="1" applyBorder="1"/>
    <xf numFmtId="0" fontId="1" fillId="4" borderId="0" xfId="1" applyFill="1"/>
    <xf numFmtId="0" fontId="3" fillId="0" borderId="16" xfId="1" applyFont="1" applyBorder="1"/>
    <xf numFmtId="0" fontId="1" fillId="4" borderId="16" xfId="1" applyFill="1" applyBorder="1"/>
    <xf numFmtId="0" fontId="1" fillId="4" borderId="1" xfId="1" applyFill="1" applyBorder="1"/>
    <xf numFmtId="0" fontId="1" fillId="4" borderId="2" xfId="1" applyFill="1" applyBorder="1"/>
    <xf numFmtId="0" fontId="1" fillId="4" borderId="6" xfId="1" applyFill="1" applyBorder="1"/>
    <xf numFmtId="1" fontId="8" fillId="0" borderId="0" xfId="1" applyNumberFormat="1" applyFont="1"/>
    <xf numFmtId="0" fontId="3" fillId="0" borderId="0" xfId="1" applyFont="1"/>
    <xf numFmtId="0" fontId="1" fillId="0" borderId="13" xfId="1" applyBorder="1"/>
    <xf numFmtId="0" fontId="1" fillId="0" borderId="21" xfId="1" applyBorder="1"/>
    <xf numFmtId="164" fontId="1" fillId="0" borderId="20" xfId="1" applyNumberFormat="1" applyBorder="1" applyAlignment="1">
      <alignment horizontal="right"/>
    </xf>
    <xf numFmtId="164" fontId="1" fillId="0" borderId="18" xfId="1" applyNumberFormat="1" applyBorder="1" applyAlignment="1">
      <alignment horizontal="right"/>
    </xf>
    <xf numFmtId="0" fontId="1" fillId="0" borderId="19" xfId="1" applyBorder="1"/>
    <xf numFmtId="0" fontId="1" fillId="0" borderId="22" xfId="1" applyBorder="1"/>
    <xf numFmtId="0" fontId="3" fillId="0" borderId="14" xfId="1" applyFont="1" applyBorder="1" applyAlignment="1">
      <alignment horizontal="center"/>
    </xf>
    <xf numFmtId="0" fontId="7" fillId="4" borderId="15" xfId="1" applyFont="1" applyFill="1" applyBorder="1"/>
    <xf numFmtId="0" fontId="1" fillId="0" borderId="28" xfId="1" applyBorder="1"/>
    <xf numFmtId="0" fontId="1" fillId="4" borderId="23" xfId="1" applyFill="1" applyBorder="1"/>
    <xf numFmtId="164" fontId="9" fillId="4" borderId="24" xfId="1" applyNumberFormat="1" applyFont="1" applyFill="1" applyBorder="1"/>
    <xf numFmtId="0" fontId="1" fillId="6" borderId="15" xfId="1" applyFill="1" applyBorder="1"/>
    <xf numFmtId="0" fontId="1" fillId="6" borderId="0" xfId="1" applyFill="1"/>
    <xf numFmtId="0" fontId="1" fillId="6" borderId="2" xfId="1" applyFill="1" applyBorder="1"/>
    <xf numFmtId="0" fontId="1" fillId="6" borderId="16" xfId="1" applyFill="1" applyBorder="1"/>
    <xf numFmtId="0" fontId="1" fillId="6" borderId="1" xfId="1" applyFill="1" applyBorder="1"/>
    <xf numFmtId="0" fontId="1" fillId="6" borderId="6" xfId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Continuous"/>
    </xf>
    <xf numFmtId="0" fontId="10" fillId="2" borderId="3" xfId="0" applyFont="1" applyFill="1" applyBorder="1" applyAlignment="1">
      <alignment textRotation="90" wrapText="1"/>
    </xf>
    <xf numFmtId="0" fontId="10" fillId="2" borderId="4" xfId="0" applyFont="1" applyFill="1" applyBorder="1" applyAlignment="1">
      <alignment textRotation="90" wrapText="1"/>
    </xf>
    <xf numFmtId="0" fontId="10" fillId="2" borderId="5" xfId="0" applyFont="1" applyFill="1" applyBorder="1" applyAlignment="1">
      <alignment textRotation="90" wrapText="1"/>
    </xf>
    <xf numFmtId="0" fontId="10" fillId="2" borderId="2" xfId="0" applyFont="1" applyFill="1" applyBorder="1"/>
    <xf numFmtId="0" fontId="10" fillId="2" borderId="6" xfId="0" applyFont="1" applyFill="1" applyBorder="1"/>
    <xf numFmtId="20" fontId="10" fillId="2" borderId="2" xfId="0" applyNumberFormat="1" applyFont="1" applyFill="1" applyBorder="1"/>
    <xf numFmtId="20" fontId="10" fillId="2" borderId="6" xfId="0" applyNumberFormat="1" applyFont="1" applyFill="1" applyBorder="1"/>
    <xf numFmtId="0" fontId="11" fillId="0" borderId="0" xfId="0" applyFont="1"/>
    <xf numFmtId="20" fontId="11" fillId="0" borderId="9" xfId="0" applyNumberFormat="1" applyFont="1" applyBorder="1"/>
    <xf numFmtId="165" fontId="10" fillId="7" borderId="7" xfId="0" applyNumberFormat="1" applyFont="1" applyFill="1" applyBorder="1" applyAlignment="1">
      <alignment textRotation="90" wrapText="1"/>
    </xf>
    <xf numFmtId="0" fontId="10" fillId="2" borderId="0" xfId="0" applyFont="1" applyFill="1"/>
    <xf numFmtId="0" fontId="10" fillId="2" borderId="1" xfId="0" applyFont="1" applyFill="1" applyBorder="1"/>
    <xf numFmtId="0" fontId="10" fillId="2" borderId="14" xfId="0" applyFont="1" applyFill="1" applyBorder="1"/>
    <xf numFmtId="0" fontId="10" fillId="2" borderId="15" xfId="0" applyFont="1" applyFill="1" applyBorder="1"/>
    <xf numFmtId="0" fontId="10" fillId="2" borderId="16" xfId="0" applyFont="1" applyFill="1" applyBorder="1"/>
    <xf numFmtId="1" fontId="0" fillId="0" borderId="13" xfId="0" applyNumberFormat="1" applyBorder="1"/>
    <xf numFmtId="20" fontId="11" fillId="0" borderId="17" xfId="0" applyNumberFormat="1" applyFont="1" applyBorder="1"/>
    <xf numFmtId="20" fontId="0" fillId="0" borderId="17" xfId="0" applyNumberFormat="1" applyBorder="1"/>
    <xf numFmtId="1" fontId="0" fillId="0" borderId="12" xfId="0" applyNumberFormat="1" applyBorder="1"/>
    <xf numFmtId="1" fontId="0" fillId="0" borderId="14" xfId="0" applyNumberFormat="1" applyBorder="1"/>
    <xf numFmtId="1" fontId="0" fillId="0" borderId="16" xfId="0" applyNumberFormat="1" applyBorder="1"/>
    <xf numFmtId="0" fontId="13" fillId="0" borderId="0" xfId="0" applyFont="1"/>
    <xf numFmtId="0" fontId="10" fillId="2" borderId="8" xfId="0" applyFont="1" applyFill="1" applyBorder="1"/>
    <xf numFmtId="20" fontId="0" fillId="0" borderId="2" xfId="0" applyNumberFormat="1" applyBorder="1"/>
    <xf numFmtId="0" fontId="10" fillId="0" borderId="0" xfId="0" applyFont="1" applyAlignment="1">
      <alignment textRotation="90" wrapText="1"/>
    </xf>
    <xf numFmtId="17" fontId="10" fillId="0" borderId="0" xfId="0" applyNumberFormat="1" applyFont="1" applyAlignment="1">
      <alignment textRotation="90" wrapText="1"/>
    </xf>
    <xf numFmtId="20" fontId="10" fillId="0" borderId="0" xfId="0" applyNumberFormat="1" applyFont="1"/>
    <xf numFmtId="20" fontId="11" fillId="0" borderId="0" xfId="0" applyNumberFormat="1" applyFont="1"/>
    <xf numFmtId="0" fontId="10" fillId="0" borderId="0" xfId="0" applyFont="1" applyAlignment="1">
      <alignment horizontal="right"/>
    </xf>
    <xf numFmtId="0" fontId="0" fillId="0" borderId="17" xfId="0" applyBorder="1"/>
    <xf numFmtId="0" fontId="13" fillId="0" borderId="0" xfId="0" applyFont="1" applyAlignment="1">
      <alignment textRotation="90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Continuous"/>
    </xf>
    <xf numFmtId="0" fontId="13" fillId="0" borderId="0" xfId="0" applyFont="1" applyAlignment="1">
      <alignment horizontal="right"/>
    </xf>
    <xf numFmtId="164" fontId="3" fillId="0" borderId="26" xfId="1" applyNumberFormat="1" applyFont="1" applyBorder="1"/>
    <xf numFmtId="17" fontId="13" fillId="0" borderId="0" xfId="0" applyNumberFormat="1" applyFont="1" applyAlignment="1">
      <alignment textRotation="90" wrapText="1"/>
    </xf>
    <xf numFmtId="0" fontId="14" fillId="0" borderId="0" xfId="0" applyFont="1" applyAlignment="1">
      <alignment textRotation="90" wrapText="1"/>
    </xf>
    <xf numFmtId="165" fontId="10" fillId="0" borderId="7" xfId="0" applyNumberFormat="1" applyFont="1" applyBorder="1" applyAlignment="1">
      <alignment horizontal="left" textRotation="90" wrapText="1"/>
    </xf>
    <xf numFmtId="164" fontId="1" fillId="0" borderId="20" xfId="1" applyNumberFormat="1" applyBorder="1"/>
    <xf numFmtId="164" fontId="1" fillId="0" borderId="18" xfId="1" applyNumberFormat="1" applyBorder="1"/>
    <xf numFmtId="164" fontId="1" fillId="0" borderId="22" xfId="1" applyNumberFormat="1" applyBorder="1"/>
    <xf numFmtId="0" fontId="3" fillId="8" borderId="18" xfId="1" applyFont="1" applyFill="1" applyBorder="1"/>
    <xf numFmtId="0" fontId="1" fillId="8" borderId="21" xfId="1" applyFill="1" applyBorder="1"/>
    <xf numFmtId="164" fontId="1" fillId="8" borderId="18" xfId="1" applyNumberFormat="1" applyFill="1" applyBorder="1"/>
    <xf numFmtId="164" fontId="1" fillId="8" borderId="18" xfId="1" applyNumberFormat="1" applyFill="1" applyBorder="1" applyAlignment="1">
      <alignment horizontal="right"/>
    </xf>
    <xf numFmtId="0" fontId="1" fillId="8" borderId="22" xfId="1" applyFill="1" applyBorder="1"/>
    <xf numFmtId="164" fontId="1" fillId="8" borderId="22" xfId="1" applyNumberFormat="1" applyFill="1" applyBorder="1"/>
    <xf numFmtId="164" fontId="1" fillId="8" borderId="29" xfId="1" applyNumberFormat="1" applyFill="1" applyBorder="1" applyAlignment="1">
      <alignment horizontal="right"/>
    </xf>
    <xf numFmtId="164" fontId="1" fillId="0" borderId="24" xfId="1" applyNumberFormat="1" applyBorder="1" applyAlignment="1">
      <alignment horizontal="right"/>
    </xf>
    <xf numFmtId="0" fontId="3" fillId="0" borderId="9" xfId="1" applyFont="1" applyBorder="1"/>
    <xf numFmtId="0" fontId="13" fillId="0" borderId="0" xfId="0" applyFont="1" applyAlignment="1">
      <alignment textRotation="90" wrapText="1"/>
    </xf>
    <xf numFmtId="0" fontId="0" fillId="0" borderId="0" xfId="0"/>
    <xf numFmtId="0" fontId="11" fillId="0" borderId="0" xfId="0" applyFont="1"/>
    <xf numFmtId="0" fontId="10" fillId="0" borderId="0" xfId="0" applyFont="1" applyAlignment="1">
      <alignment textRotation="90" wrapText="1"/>
    </xf>
    <xf numFmtId="0" fontId="3" fillId="4" borderId="16" xfId="1" applyFont="1" applyFill="1" applyBorder="1" applyAlignment="1">
      <alignment horizontal="center"/>
    </xf>
    <xf numFmtId="0" fontId="3" fillId="4" borderId="1" xfId="1" applyFont="1" applyFill="1" applyBorder="1" applyAlignment="1">
      <alignment horizontal="center"/>
    </xf>
    <xf numFmtId="0" fontId="3" fillId="4" borderId="6" xfId="1" applyFont="1" applyFill="1" applyBorder="1" applyAlignment="1">
      <alignment horizontal="center"/>
    </xf>
    <xf numFmtId="0" fontId="2" fillId="3" borderId="10" xfId="1" applyFont="1" applyFill="1" applyBorder="1" applyAlignment="1">
      <alignment horizontal="center"/>
    </xf>
    <xf numFmtId="0" fontId="2" fillId="3" borderId="11" xfId="1" applyFont="1" applyFill="1" applyBorder="1" applyAlignment="1">
      <alignment horizontal="center"/>
    </xf>
    <xf numFmtId="0" fontId="2" fillId="3" borderId="5" xfId="1" applyFont="1" applyFill="1" applyBorder="1" applyAlignment="1">
      <alignment horizontal="center"/>
    </xf>
    <xf numFmtId="0" fontId="1" fillId="4" borderId="14" xfId="1" applyFill="1" applyBorder="1" applyAlignment="1">
      <alignment horizontal="center"/>
    </xf>
    <xf numFmtId="0" fontId="1" fillId="4" borderId="12" xfId="1" applyFill="1" applyBorder="1" applyAlignment="1">
      <alignment horizontal="center"/>
    </xf>
    <xf numFmtId="0" fontId="1" fillId="4" borderId="13" xfId="1" applyFill="1" applyBorder="1" applyAlignment="1">
      <alignment horizontal="center"/>
    </xf>
    <xf numFmtId="0" fontId="3" fillId="4" borderId="15" xfId="1" applyFont="1" applyFill="1" applyBorder="1" applyAlignment="1">
      <alignment horizontal="center"/>
    </xf>
    <xf numFmtId="0" fontId="3" fillId="4" borderId="0" xfId="1" applyFont="1" applyFill="1" applyAlignment="1">
      <alignment horizontal="center"/>
    </xf>
    <xf numFmtId="0" fontId="3" fillId="4" borderId="2" xfId="1" applyFont="1" applyFill="1" applyBorder="1" applyAlignment="1">
      <alignment horizontal="center"/>
    </xf>
    <xf numFmtId="0" fontId="3" fillId="0" borderId="0" xfId="1" applyFont="1" applyAlignment="1">
      <alignment horizontal="center"/>
    </xf>
    <xf numFmtId="0" fontId="1" fillId="0" borderId="0" xfId="1" applyAlignment="1">
      <alignment horizontal="center"/>
    </xf>
    <xf numFmtId="1" fontId="3" fillId="0" borderId="16" xfId="1" applyNumberFormat="1" applyFont="1" applyBorder="1" applyAlignment="1">
      <alignment horizontal="right"/>
    </xf>
    <xf numFmtId="1" fontId="3" fillId="0" borderId="6" xfId="1" applyNumberFormat="1" applyFont="1" applyBorder="1" applyAlignment="1">
      <alignment horizontal="right"/>
    </xf>
    <xf numFmtId="0" fontId="3" fillId="0" borderId="10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3" fillId="0" borderId="11" xfId="1" applyFont="1" applyBorder="1" applyAlignment="1">
      <alignment horizontal="center"/>
    </xf>
    <xf numFmtId="0" fontId="5" fillId="0" borderId="10" xfId="1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3" fillId="5" borderId="14" xfId="1" applyFont="1" applyFill="1" applyBorder="1" applyAlignment="1">
      <alignment horizontal="center" vertical="center"/>
    </xf>
    <xf numFmtId="0" fontId="3" fillId="5" borderId="12" xfId="1" applyFont="1" applyFill="1" applyBorder="1" applyAlignment="1">
      <alignment horizontal="center" vertical="center"/>
    </xf>
    <xf numFmtId="0" fontId="3" fillId="5" borderId="13" xfId="1" applyFont="1" applyFill="1" applyBorder="1" applyAlignment="1">
      <alignment horizontal="center" vertical="center"/>
    </xf>
    <xf numFmtId="0" fontId="3" fillId="5" borderId="15" xfId="1" applyFont="1" applyFill="1" applyBorder="1" applyAlignment="1">
      <alignment horizontal="center" vertical="center"/>
    </xf>
    <xf numFmtId="0" fontId="3" fillId="5" borderId="0" xfId="1" applyFont="1" applyFill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5" borderId="16" xfId="1" applyFont="1" applyFill="1" applyBorder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3" fillId="5" borderId="6" xfId="1" applyFont="1" applyFill="1" applyBorder="1" applyAlignment="1">
      <alignment horizontal="center" vertical="center"/>
    </xf>
    <xf numFmtId="0" fontId="3" fillId="0" borderId="10" xfId="1" applyFont="1" applyBorder="1" applyAlignment="1">
      <alignment horizontal="left"/>
    </xf>
    <xf numFmtId="0" fontId="3" fillId="0" borderId="11" xfId="1" applyFont="1" applyBorder="1" applyAlignment="1">
      <alignment horizontal="left"/>
    </xf>
    <xf numFmtId="0" fontId="3" fillId="0" borderId="5" xfId="1" applyFont="1" applyBorder="1" applyAlignment="1">
      <alignment horizontal="left"/>
    </xf>
    <xf numFmtId="1" fontId="3" fillId="0" borderId="14" xfId="1" applyNumberFormat="1" applyFont="1" applyBorder="1" applyAlignment="1">
      <alignment horizontal="right"/>
    </xf>
    <xf numFmtId="1" fontId="3" fillId="0" borderId="13" xfId="1" applyNumberFormat="1" applyFont="1" applyBorder="1" applyAlignment="1">
      <alignment horizontal="right"/>
    </xf>
    <xf numFmtId="1" fontId="3" fillId="0" borderId="15" xfId="1" applyNumberFormat="1" applyFont="1" applyBorder="1" applyAlignment="1">
      <alignment horizontal="right"/>
    </xf>
    <xf numFmtId="1" fontId="3" fillId="0" borderId="2" xfId="1" applyNumberFormat="1" applyFont="1" applyBorder="1" applyAlignment="1">
      <alignment horizontal="right"/>
    </xf>
    <xf numFmtId="0" fontId="3" fillId="0" borderId="9" xfId="1" applyFont="1" applyFill="1" applyBorder="1"/>
    <xf numFmtId="0" fontId="1" fillId="0" borderId="21" xfId="1" applyFill="1" applyBorder="1"/>
    <xf numFmtId="164" fontId="1" fillId="0" borderId="18" xfId="1" applyNumberFormat="1" applyFill="1" applyBorder="1"/>
    <xf numFmtId="164" fontId="1" fillId="0" borderId="18" xfId="1" applyNumberFormat="1" applyFill="1" applyBorder="1" applyAlignment="1">
      <alignment horizontal="right"/>
    </xf>
    <xf numFmtId="0" fontId="1" fillId="0" borderId="22" xfId="1" applyFill="1" applyBorder="1"/>
    <xf numFmtId="164" fontId="1" fillId="0" borderId="22" xfId="1" applyNumberFormat="1" applyFill="1" applyBorder="1"/>
    <xf numFmtId="0" fontId="11" fillId="0" borderId="2" xfId="0" applyFont="1" applyBorder="1"/>
    <xf numFmtId="0" fontId="11" fillId="0" borderId="6" xfId="0" applyFont="1" applyBorder="1"/>
    <xf numFmtId="0" fontId="11" fillId="0" borderId="1" xfId="0" applyFont="1" applyBorder="1"/>
    <xf numFmtId="0" fontId="10" fillId="7" borderId="4" xfId="0" applyFont="1" applyFill="1" applyBorder="1" applyAlignment="1">
      <alignment textRotation="90" wrapText="1"/>
    </xf>
    <xf numFmtId="0" fontId="10" fillId="7" borderId="5" xfId="0" applyFont="1" applyFill="1" applyBorder="1" applyAlignment="1">
      <alignment textRotation="90" wrapText="1"/>
    </xf>
    <xf numFmtId="0" fontId="10" fillId="7" borderId="2" xfId="0" applyFont="1" applyFill="1" applyBorder="1"/>
    <xf numFmtId="0" fontId="10" fillId="7" borderId="6" xfId="0" applyFont="1" applyFill="1" applyBorder="1"/>
    <xf numFmtId="0" fontId="10" fillId="0" borderId="0" xfId="0" applyFont="1" applyAlignment="1">
      <alignment horizontal="center"/>
    </xf>
    <xf numFmtId="164" fontId="0" fillId="0" borderId="14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164" fontId="0" fillId="0" borderId="16" xfId="0" applyNumberFormat="1" applyBorder="1"/>
    <xf numFmtId="164" fontId="0" fillId="0" borderId="1" xfId="0" applyNumberFormat="1" applyBorder="1"/>
    <xf numFmtId="164" fontId="0" fillId="0" borderId="6" xfId="0" applyNumberFormat="1" applyBorder="1"/>
  </cellXfs>
  <cellStyles count="2">
    <cellStyle name="Normal" xfId="0" builtinId="0"/>
    <cellStyle name="Normal 2" xfId="1" xr:uid="{9A014A32-3C2D-45F2-B8A7-046C13A8CE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20</xdr:row>
      <xdr:rowOff>19051</xdr:rowOff>
    </xdr:from>
    <xdr:to>
      <xdr:col>9</xdr:col>
      <xdr:colOff>209797</xdr:colOff>
      <xdr:row>23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29016-3F34-4D87-81C2-149673AC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3448051"/>
          <a:ext cx="1752847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19051</xdr:rowOff>
    </xdr:from>
    <xdr:to>
      <xdr:col>4</xdr:col>
      <xdr:colOff>9525</xdr:colOff>
      <xdr:row>47</xdr:row>
      <xdr:rowOff>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A1CF84-B7D9-12DD-2C73-4F4631359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76776"/>
          <a:ext cx="4067175" cy="3505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26</xdr:row>
      <xdr:rowOff>25400</xdr:rowOff>
    </xdr:from>
    <xdr:to>
      <xdr:col>10</xdr:col>
      <xdr:colOff>0</xdr:colOff>
      <xdr:row>47</xdr:row>
      <xdr:rowOff>6350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8A90B61-7B0D-4C4A-9792-5EBCB6771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76701" y="4683125"/>
          <a:ext cx="4010024" cy="350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7EB2B-B26D-40CE-B8F9-13583735CBA1}">
  <dimension ref="A1:AL55"/>
  <sheetViews>
    <sheetView topLeftCell="A29" zoomScaleNormal="100" workbookViewId="0">
      <selection activeCell="C52" sqref="C52:E53"/>
    </sheetView>
  </sheetViews>
  <sheetFormatPr defaultRowHeight="14.5" x14ac:dyDescent="0.35"/>
  <cols>
    <col min="1" max="1" width="15.7265625" customWidth="1"/>
  </cols>
  <sheetData>
    <row r="1" spans="1:38" x14ac:dyDescent="0.35">
      <c r="A1" s="69" t="s">
        <v>38</v>
      </c>
      <c r="B1" s="69">
        <v>46529</v>
      </c>
      <c r="C1" s="79"/>
      <c r="D1" s="69" t="s">
        <v>39</v>
      </c>
      <c r="E1" s="69">
        <v>46529</v>
      </c>
      <c r="J1" s="79"/>
      <c r="K1" s="79"/>
      <c r="L1" s="79"/>
      <c r="M1" s="79"/>
      <c r="N1" s="79"/>
      <c r="O1" s="79"/>
      <c r="P1" s="69" t="s">
        <v>47</v>
      </c>
      <c r="Q1" s="69" t="s">
        <v>64</v>
      </c>
      <c r="R1" s="79"/>
      <c r="U1" s="93"/>
      <c r="V1" s="93"/>
      <c r="X1" s="93"/>
      <c r="Y1" s="93"/>
      <c r="AJ1" s="93"/>
      <c r="AK1" s="93"/>
    </row>
    <row r="2" spans="1:38" x14ac:dyDescent="0.35">
      <c r="A2" s="70" t="s">
        <v>65</v>
      </c>
      <c r="B2" s="79"/>
      <c r="C2" s="79"/>
      <c r="D2" s="79"/>
      <c r="E2" s="79"/>
      <c r="J2" s="79"/>
      <c r="K2" s="79"/>
      <c r="L2" s="79"/>
      <c r="M2" s="79"/>
      <c r="N2" s="79"/>
      <c r="O2" s="79"/>
      <c r="P2" s="79"/>
      <c r="Q2" s="79"/>
      <c r="R2" s="79"/>
      <c r="U2" s="103"/>
    </row>
    <row r="3" spans="1:38" x14ac:dyDescent="0.35">
      <c r="A3" s="69" t="s">
        <v>78</v>
      </c>
      <c r="B3" s="79"/>
      <c r="C3" s="79"/>
      <c r="D3" s="79"/>
      <c r="E3" s="79"/>
      <c r="I3" s="177" t="s">
        <v>67</v>
      </c>
      <c r="J3" s="79"/>
      <c r="K3" s="79"/>
      <c r="L3" s="79"/>
      <c r="M3" s="79"/>
      <c r="N3" s="79"/>
      <c r="O3" s="79"/>
      <c r="P3" s="69" t="s">
        <v>2</v>
      </c>
      <c r="Q3" s="69" t="s">
        <v>79</v>
      </c>
      <c r="R3" s="79"/>
      <c r="U3" s="93"/>
      <c r="AC3" s="104"/>
      <c r="AJ3" s="93"/>
      <c r="AK3" s="93"/>
    </row>
    <row r="5" spans="1:38" ht="15" customHeight="1" thickBot="1" x14ac:dyDescent="0.4"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</row>
    <row r="6" spans="1:38" ht="42.75" customHeight="1" thickBot="1" x14ac:dyDescent="0.4">
      <c r="A6" s="1"/>
      <c r="B6" s="72" t="s">
        <v>3</v>
      </c>
      <c r="C6" s="73" t="s">
        <v>4</v>
      </c>
      <c r="D6" s="73" t="s">
        <v>5</v>
      </c>
      <c r="E6" s="74" t="s">
        <v>6</v>
      </c>
      <c r="F6" s="173" t="s">
        <v>73</v>
      </c>
      <c r="G6" s="173" t="s">
        <v>74</v>
      </c>
      <c r="H6" s="173" t="s">
        <v>48</v>
      </c>
      <c r="I6" s="173" t="s">
        <v>49</v>
      </c>
      <c r="J6" s="173" t="s">
        <v>50</v>
      </c>
      <c r="K6" s="173" t="s">
        <v>51</v>
      </c>
      <c r="L6" s="173" t="s">
        <v>41</v>
      </c>
      <c r="M6" s="173" t="s">
        <v>42</v>
      </c>
      <c r="N6" s="173" t="s">
        <v>43</v>
      </c>
      <c r="O6" s="173" t="s">
        <v>44</v>
      </c>
      <c r="P6" s="173" t="s">
        <v>45</v>
      </c>
      <c r="Q6" s="173" t="s">
        <v>46</v>
      </c>
      <c r="R6" s="174" t="s">
        <v>75</v>
      </c>
      <c r="U6" s="123"/>
      <c r="V6" s="122"/>
      <c r="W6" s="102"/>
      <c r="X6" s="102"/>
      <c r="Y6" s="10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</row>
    <row r="7" spans="1:38" x14ac:dyDescent="0.35">
      <c r="A7" s="175" t="s">
        <v>68</v>
      </c>
      <c r="B7" s="170">
        <v>2170</v>
      </c>
      <c r="C7" s="79">
        <v>27.6</v>
      </c>
      <c r="D7" s="79">
        <v>23.4</v>
      </c>
      <c r="E7" s="170">
        <v>4.5</v>
      </c>
      <c r="F7" s="79">
        <v>0</v>
      </c>
      <c r="G7" s="79">
        <v>29</v>
      </c>
      <c r="H7" s="79">
        <v>61</v>
      </c>
      <c r="I7" s="79">
        <v>314</v>
      </c>
      <c r="J7" s="79">
        <v>990</v>
      </c>
      <c r="K7" s="79">
        <v>660</v>
      </c>
      <c r="L7" s="79">
        <v>105</v>
      </c>
      <c r="M7" s="79">
        <v>11</v>
      </c>
      <c r="N7" s="79">
        <v>0</v>
      </c>
      <c r="O7" s="79">
        <v>0</v>
      </c>
      <c r="P7" s="79">
        <v>0</v>
      </c>
      <c r="Q7" s="79">
        <v>0</v>
      </c>
      <c r="R7" s="170">
        <v>0</v>
      </c>
      <c r="U7" s="123"/>
      <c r="V7" s="122"/>
      <c r="W7" s="102"/>
      <c r="X7" s="102"/>
      <c r="Y7" s="10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</row>
    <row r="8" spans="1:38" x14ac:dyDescent="0.35">
      <c r="A8" s="175" t="s">
        <v>69</v>
      </c>
      <c r="B8" s="170">
        <v>2208</v>
      </c>
      <c r="C8" s="79">
        <v>27.5</v>
      </c>
      <c r="D8" s="79">
        <v>23.3</v>
      </c>
      <c r="E8" s="170">
        <v>4.5</v>
      </c>
      <c r="F8" s="79">
        <v>0</v>
      </c>
      <c r="G8" s="79">
        <v>36</v>
      </c>
      <c r="H8" s="79">
        <v>64</v>
      </c>
      <c r="I8" s="79">
        <v>327</v>
      </c>
      <c r="J8" s="79">
        <v>999</v>
      </c>
      <c r="K8" s="79">
        <v>678</v>
      </c>
      <c r="L8" s="79">
        <v>95</v>
      </c>
      <c r="M8" s="79">
        <v>7</v>
      </c>
      <c r="N8" s="79">
        <v>2</v>
      </c>
      <c r="O8" s="79">
        <v>0</v>
      </c>
      <c r="P8" s="79">
        <v>0</v>
      </c>
      <c r="Q8" s="79">
        <v>0</v>
      </c>
      <c r="R8" s="170">
        <v>0</v>
      </c>
      <c r="T8" s="96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</row>
    <row r="9" spans="1:38" x14ac:dyDescent="0.35">
      <c r="A9" s="175" t="s">
        <v>70</v>
      </c>
      <c r="B9" s="170">
        <v>2461</v>
      </c>
      <c r="C9" s="79">
        <v>27.2</v>
      </c>
      <c r="D9" s="79">
        <v>23</v>
      </c>
      <c r="E9" s="170">
        <v>4.4000000000000004</v>
      </c>
      <c r="F9" s="79">
        <v>0</v>
      </c>
      <c r="G9" s="79">
        <v>26</v>
      </c>
      <c r="H9" s="79">
        <v>95</v>
      </c>
      <c r="I9" s="79">
        <v>370</v>
      </c>
      <c r="J9" s="79">
        <v>1169</v>
      </c>
      <c r="K9" s="79">
        <v>712</v>
      </c>
      <c r="L9" s="79">
        <v>84</v>
      </c>
      <c r="M9" s="79">
        <v>5</v>
      </c>
      <c r="N9" s="79">
        <v>0</v>
      </c>
      <c r="O9" s="79">
        <v>0</v>
      </c>
      <c r="P9" s="79">
        <v>0</v>
      </c>
      <c r="Q9" s="79">
        <v>0</v>
      </c>
      <c r="R9" s="170">
        <v>0</v>
      </c>
      <c r="T9" s="96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</row>
    <row r="10" spans="1:38" x14ac:dyDescent="0.35">
      <c r="A10" s="175" t="s">
        <v>71</v>
      </c>
      <c r="B10" s="170">
        <v>1874</v>
      </c>
      <c r="C10" s="79">
        <v>27.1</v>
      </c>
      <c r="D10" s="79">
        <v>22.7</v>
      </c>
      <c r="E10" s="170">
        <v>4.7</v>
      </c>
      <c r="F10" s="79">
        <v>0</v>
      </c>
      <c r="G10" s="79">
        <v>26</v>
      </c>
      <c r="H10" s="79">
        <v>92</v>
      </c>
      <c r="I10" s="79">
        <v>323</v>
      </c>
      <c r="J10" s="79">
        <v>874</v>
      </c>
      <c r="K10" s="79">
        <v>478</v>
      </c>
      <c r="L10" s="79">
        <v>74</v>
      </c>
      <c r="M10" s="79">
        <v>6</v>
      </c>
      <c r="N10" s="79">
        <v>1</v>
      </c>
      <c r="O10" s="79">
        <v>0</v>
      </c>
      <c r="P10" s="79">
        <v>0</v>
      </c>
      <c r="Q10" s="79">
        <v>0</v>
      </c>
      <c r="R10" s="170">
        <v>0</v>
      </c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</row>
    <row r="11" spans="1:38" ht="15" thickBot="1" x14ac:dyDescent="0.4">
      <c r="A11" s="176" t="s">
        <v>72</v>
      </c>
      <c r="B11" s="171">
        <v>1441</v>
      </c>
      <c r="C11" s="172">
        <v>28</v>
      </c>
      <c r="D11" s="172">
        <v>24.1</v>
      </c>
      <c r="E11" s="171">
        <v>4</v>
      </c>
      <c r="F11" s="172">
        <v>0</v>
      </c>
      <c r="G11" s="172">
        <v>8</v>
      </c>
      <c r="H11" s="172">
        <v>15</v>
      </c>
      <c r="I11" s="172">
        <v>163</v>
      </c>
      <c r="J11" s="172">
        <v>683</v>
      </c>
      <c r="K11" s="172">
        <v>486</v>
      </c>
      <c r="L11" s="172">
        <v>75</v>
      </c>
      <c r="M11" s="172">
        <v>9</v>
      </c>
      <c r="N11" s="172">
        <v>2</v>
      </c>
      <c r="O11" s="172">
        <v>0</v>
      </c>
      <c r="P11" s="172">
        <v>0</v>
      </c>
      <c r="Q11" s="172">
        <v>0</v>
      </c>
      <c r="R11" s="171">
        <v>0</v>
      </c>
      <c r="U11" s="93"/>
    </row>
    <row r="12" spans="1:38" x14ac:dyDescent="0.35">
      <c r="A12" s="175" t="s">
        <v>76</v>
      </c>
      <c r="B12" s="170">
        <v>2181</v>
      </c>
      <c r="C12" s="79">
        <v>27.2</v>
      </c>
      <c r="D12" s="79">
        <v>23.2</v>
      </c>
      <c r="E12" s="170">
        <v>4.4000000000000004</v>
      </c>
      <c r="F12" s="79">
        <v>0</v>
      </c>
      <c r="G12" s="79">
        <v>31</v>
      </c>
      <c r="H12" s="79">
        <v>61</v>
      </c>
      <c r="I12" s="79">
        <v>311</v>
      </c>
      <c r="J12" s="79">
        <v>1063</v>
      </c>
      <c r="K12" s="79">
        <v>618</v>
      </c>
      <c r="L12" s="79">
        <v>88</v>
      </c>
      <c r="M12" s="79">
        <v>8</v>
      </c>
      <c r="N12" s="79">
        <v>1</v>
      </c>
      <c r="O12" s="79">
        <v>0</v>
      </c>
      <c r="P12" s="79">
        <v>0</v>
      </c>
      <c r="Q12" s="79">
        <v>0</v>
      </c>
      <c r="R12" s="170">
        <v>0</v>
      </c>
      <c r="U12" s="93"/>
    </row>
    <row r="13" spans="1:38" ht="15" thickBot="1" x14ac:dyDescent="0.4">
      <c r="A13" s="175" t="s">
        <v>77</v>
      </c>
      <c r="B13" s="170">
        <v>2249</v>
      </c>
      <c r="C13" s="79">
        <v>27.3</v>
      </c>
      <c r="D13" s="79">
        <v>23.5</v>
      </c>
      <c r="E13" s="170">
        <v>4.0999999999999996</v>
      </c>
      <c r="F13" s="79">
        <v>0</v>
      </c>
      <c r="G13" s="79">
        <v>15</v>
      </c>
      <c r="H13" s="79">
        <v>56</v>
      </c>
      <c r="I13" s="79">
        <v>298</v>
      </c>
      <c r="J13" s="79">
        <v>1097</v>
      </c>
      <c r="K13" s="79">
        <v>688</v>
      </c>
      <c r="L13" s="79">
        <v>91</v>
      </c>
      <c r="M13" s="79">
        <v>3</v>
      </c>
      <c r="N13" s="79">
        <v>1</v>
      </c>
      <c r="O13" s="79">
        <v>0</v>
      </c>
      <c r="P13" s="79">
        <v>0</v>
      </c>
      <c r="Q13" s="79">
        <v>0</v>
      </c>
      <c r="R13" s="170">
        <v>0</v>
      </c>
      <c r="U13" s="93"/>
    </row>
    <row r="14" spans="1:38" x14ac:dyDescent="0.35">
      <c r="A14" s="84" t="s">
        <v>7</v>
      </c>
      <c r="B14" s="91">
        <f>AVERAGE(B7:B9,B12:B13)</f>
        <v>2253.8000000000002</v>
      </c>
      <c r="C14" s="178">
        <f t="shared" ref="C14" si="0">AVERAGE(C7:C9,C12:C13)</f>
        <v>27.360000000000003</v>
      </c>
      <c r="D14" s="179">
        <f t="shared" ref="D14" si="1">AVERAGE(D7:D9,D12:D13)</f>
        <v>23.28</v>
      </c>
      <c r="E14" s="180">
        <f t="shared" ref="E14" si="2">AVERAGE(E7:E9,E12:E13)</f>
        <v>4.38</v>
      </c>
      <c r="F14" s="90">
        <f t="shared" ref="F14" si="3">AVERAGE(F7:F9,F12:F13)</f>
        <v>0</v>
      </c>
      <c r="G14" s="90">
        <f t="shared" ref="G14" si="4">AVERAGE(G7:G9,G12:G13)</f>
        <v>27.4</v>
      </c>
      <c r="H14" s="90">
        <f t="shared" ref="H14" si="5">AVERAGE(H7:H9,H12:H13)</f>
        <v>67.400000000000006</v>
      </c>
      <c r="I14" s="90">
        <f t="shared" ref="I14" si="6">AVERAGE(I7:I9,I12:I13)</f>
        <v>324</v>
      </c>
      <c r="J14" s="90">
        <f t="shared" ref="J14" si="7">AVERAGE(J7:J9,J12:J13)</f>
        <v>1063.5999999999999</v>
      </c>
      <c r="K14" s="90">
        <f t="shared" ref="K14" si="8">AVERAGE(K7:K9,K12:K13)</f>
        <v>671.2</v>
      </c>
      <c r="L14" s="90">
        <f t="shared" ref="L14" si="9">AVERAGE(L7:L9,L12:L13)</f>
        <v>92.6</v>
      </c>
      <c r="M14" s="90">
        <f t="shared" ref="M14" si="10">AVERAGE(M7:M9,M12:M13)</f>
        <v>6.8</v>
      </c>
      <c r="N14" s="90">
        <f t="shared" ref="N14" si="11">AVERAGE(N7:N9,N12:N13)</f>
        <v>0.8</v>
      </c>
      <c r="O14" s="90">
        <f t="shared" ref="O14" si="12">AVERAGE(O7:O9,O12:O13)</f>
        <v>0</v>
      </c>
      <c r="P14" s="90">
        <f t="shared" ref="P14" si="13">AVERAGE(P7:P9,P12:P13)</f>
        <v>0</v>
      </c>
      <c r="Q14" s="90">
        <f t="shared" ref="Q14" si="14">AVERAGE(Q7:Q9,Q12:Q13)</f>
        <v>0</v>
      </c>
      <c r="R14" s="87">
        <f t="shared" ref="R14" si="15">AVERAGE(R7:R9,R12:R13)</f>
        <v>0</v>
      </c>
      <c r="U14" s="93"/>
    </row>
    <row r="15" spans="1:38" ht="15" thickBot="1" x14ac:dyDescent="0.4">
      <c r="A15" s="94" t="s">
        <v>8</v>
      </c>
      <c r="B15" s="92">
        <f>AVERAGE(B7:B13)</f>
        <v>2083.4285714285716</v>
      </c>
      <c r="C15" s="181">
        <f t="shared" ref="C15:R15" si="16">AVERAGE(C7:C13)</f>
        <v>27.414285714285715</v>
      </c>
      <c r="D15" s="182">
        <f t="shared" si="16"/>
        <v>23.314285714285713</v>
      </c>
      <c r="E15" s="183">
        <f t="shared" si="16"/>
        <v>4.3714285714285719</v>
      </c>
      <c r="F15" s="5">
        <f t="shared" si="16"/>
        <v>0</v>
      </c>
      <c r="G15" s="5">
        <f t="shared" si="16"/>
        <v>24.428571428571427</v>
      </c>
      <c r="H15" s="5">
        <f t="shared" si="16"/>
        <v>63.428571428571431</v>
      </c>
      <c r="I15" s="5">
        <f t="shared" si="16"/>
        <v>300.85714285714283</v>
      </c>
      <c r="J15" s="5">
        <f t="shared" si="16"/>
        <v>982.14285714285711</v>
      </c>
      <c r="K15" s="5">
        <f t="shared" si="16"/>
        <v>617.14285714285711</v>
      </c>
      <c r="L15" s="5">
        <f t="shared" si="16"/>
        <v>87.428571428571431</v>
      </c>
      <c r="M15" s="5">
        <f t="shared" si="16"/>
        <v>7</v>
      </c>
      <c r="N15" s="5">
        <f t="shared" si="16"/>
        <v>1</v>
      </c>
      <c r="O15" s="5">
        <f t="shared" si="16"/>
        <v>0</v>
      </c>
      <c r="P15" s="5">
        <f t="shared" si="16"/>
        <v>0</v>
      </c>
      <c r="Q15" s="5">
        <f t="shared" si="16"/>
        <v>0</v>
      </c>
      <c r="R15" s="7">
        <f t="shared" si="16"/>
        <v>0</v>
      </c>
      <c r="U15" s="93"/>
    </row>
    <row r="16" spans="1:38" x14ac:dyDescent="0.35">
      <c r="U16" s="93"/>
    </row>
    <row r="17" spans="1:38" x14ac:dyDescent="0.35">
      <c r="A17" s="93" t="s">
        <v>40</v>
      </c>
      <c r="R17" s="100" t="s">
        <v>80</v>
      </c>
    </row>
    <row r="19" spans="1:38" x14ac:dyDescent="0.35">
      <c r="U19" s="93"/>
      <c r="AL19" s="105"/>
    </row>
    <row r="20" spans="1:38" x14ac:dyDescent="0.35">
      <c r="A20" s="69" t="s">
        <v>38</v>
      </c>
      <c r="B20" s="69">
        <v>46529</v>
      </c>
      <c r="C20" s="79"/>
      <c r="D20" s="69" t="s">
        <v>39</v>
      </c>
      <c r="E20" s="69">
        <v>46529</v>
      </c>
      <c r="J20" s="79"/>
      <c r="K20" s="79"/>
      <c r="L20" s="79"/>
      <c r="M20" s="79"/>
      <c r="N20" s="79"/>
      <c r="O20" s="79"/>
      <c r="P20" s="69" t="s">
        <v>47</v>
      </c>
      <c r="Q20" s="69" t="s">
        <v>64</v>
      </c>
      <c r="R20" s="79"/>
      <c r="S20" s="79"/>
    </row>
    <row r="21" spans="1:38" x14ac:dyDescent="0.35">
      <c r="A21" s="70" t="s">
        <v>65</v>
      </c>
      <c r="B21" s="79"/>
      <c r="C21" s="79"/>
      <c r="D21" s="79"/>
      <c r="E21" s="79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1:38" x14ac:dyDescent="0.35">
      <c r="A22" s="69" t="s">
        <v>78</v>
      </c>
      <c r="B22" s="79"/>
      <c r="C22" s="79"/>
      <c r="D22" s="79"/>
      <c r="E22" s="79"/>
      <c r="I22" s="177" t="s">
        <v>67</v>
      </c>
      <c r="J22" s="79"/>
      <c r="K22" s="79"/>
      <c r="L22" s="79"/>
      <c r="M22" s="79"/>
      <c r="N22" s="79"/>
      <c r="O22" s="79"/>
      <c r="P22" s="69" t="s">
        <v>2</v>
      </c>
      <c r="Q22" s="69" t="s">
        <v>81</v>
      </c>
      <c r="R22" s="79"/>
      <c r="S22" s="79"/>
      <c r="T22" s="69"/>
      <c r="U22" s="69"/>
      <c r="V22" s="79"/>
      <c r="W22" s="69"/>
      <c r="X22" s="6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69"/>
      <c r="AJ22" s="69"/>
      <c r="AK22" s="79"/>
    </row>
    <row r="23" spans="1:38" x14ac:dyDescent="0.35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T23" s="70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</row>
    <row r="24" spans="1:38" ht="15" customHeight="1" thickBot="1" x14ac:dyDescent="0.4"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T24" s="69"/>
      <c r="U24" s="79"/>
      <c r="V24" s="79"/>
      <c r="W24" s="79"/>
      <c r="X24" s="79"/>
      <c r="Y24" s="79"/>
      <c r="Z24" s="79"/>
      <c r="AA24" s="79"/>
      <c r="AB24" s="71"/>
      <c r="AC24" s="79"/>
      <c r="AD24" s="79"/>
      <c r="AE24" s="79"/>
      <c r="AF24" s="79"/>
      <c r="AG24" s="79"/>
      <c r="AH24" s="79"/>
      <c r="AI24" s="69"/>
      <c r="AJ24" s="69"/>
      <c r="AK24" s="79"/>
    </row>
    <row r="25" spans="1:38" ht="40.5" thickBot="1" x14ac:dyDescent="0.4">
      <c r="A25" s="1"/>
      <c r="B25" s="72" t="s">
        <v>3</v>
      </c>
      <c r="C25" s="73" t="s">
        <v>4</v>
      </c>
      <c r="D25" s="73" t="s">
        <v>5</v>
      </c>
      <c r="E25" s="74" t="s">
        <v>6</v>
      </c>
      <c r="F25" s="173" t="s">
        <v>73</v>
      </c>
      <c r="G25" s="173" t="s">
        <v>74</v>
      </c>
      <c r="H25" s="173" t="s">
        <v>48</v>
      </c>
      <c r="I25" s="173" t="s">
        <v>49</v>
      </c>
      <c r="J25" s="173" t="s">
        <v>50</v>
      </c>
      <c r="K25" s="173" t="s">
        <v>51</v>
      </c>
      <c r="L25" s="173" t="s">
        <v>41</v>
      </c>
      <c r="M25" s="173" t="s">
        <v>42</v>
      </c>
      <c r="N25" s="173" t="s">
        <v>43</v>
      </c>
      <c r="O25" s="173" t="s">
        <v>44</v>
      </c>
      <c r="P25" s="173" t="s">
        <v>45</v>
      </c>
      <c r="Q25" s="173" t="s">
        <v>46</v>
      </c>
      <c r="R25" s="174" t="s">
        <v>75</v>
      </c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</row>
    <row r="26" spans="1:38" x14ac:dyDescent="0.35">
      <c r="A26" s="175" t="s">
        <v>68</v>
      </c>
      <c r="B26" s="170">
        <v>2211</v>
      </c>
      <c r="C26" s="79">
        <v>27.6</v>
      </c>
      <c r="D26" s="79">
        <v>23.8</v>
      </c>
      <c r="E26" s="170">
        <v>4</v>
      </c>
      <c r="F26" s="79">
        <v>0</v>
      </c>
      <c r="G26" s="79">
        <v>16</v>
      </c>
      <c r="H26" s="79">
        <v>51</v>
      </c>
      <c r="I26" s="79">
        <v>246</v>
      </c>
      <c r="J26" s="79">
        <v>1074</v>
      </c>
      <c r="K26" s="79">
        <v>734</v>
      </c>
      <c r="L26" s="79">
        <v>85</v>
      </c>
      <c r="M26" s="79">
        <v>4</v>
      </c>
      <c r="N26" s="79">
        <v>1</v>
      </c>
      <c r="O26" s="79">
        <v>0</v>
      </c>
      <c r="P26" s="79">
        <v>0</v>
      </c>
      <c r="Q26" s="79">
        <v>0</v>
      </c>
      <c r="R26" s="170">
        <v>0</v>
      </c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</row>
    <row r="27" spans="1:38" x14ac:dyDescent="0.35">
      <c r="A27" s="175" t="s">
        <v>69</v>
      </c>
      <c r="B27" s="170">
        <v>2178</v>
      </c>
      <c r="C27" s="79">
        <v>27.7</v>
      </c>
      <c r="D27" s="79">
        <v>23.8</v>
      </c>
      <c r="E27" s="170">
        <v>4.2</v>
      </c>
      <c r="F27" s="79">
        <v>0</v>
      </c>
      <c r="G27" s="79">
        <v>12</v>
      </c>
      <c r="H27" s="79">
        <v>64</v>
      </c>
      <c r="I27" s="79">
        <v>257</v>
      </c>
      <c r="J27" s="79">
        <v>1049</v>
      </c>
      <c r="K27" s="79">
        <v>679</v>
      </c>
      <c r="L27" s="79">
        <v>110</v>
      </c>
      <c r="M27" s="79">
        <v>5</v>
      </c>
      <c r="N27" s="79">
        <v>1</v>
      </c>
      <c r="O27" s="79">
        <v>1</v>
      </c>
      <c r="P27" s="79">
        <v>0</v>
      </c>
      <c r="Q27" s="79">
        <v>0</v>
      </c>
      <c r="R27" s="170">
        <v>0</v>
      </c>
      <c r="T27" s="124"/>
      <c r="U27" s="125"/>
      <c r="V27" s="96"/>
      <c r="W27" s="96"/>
      <c r="X27" s="96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</row>
    <row r="28" spans="1:38" x14ac:dyDescent="0.35">
      <c r="A28" s="175" t="s">
        <v>70</v>
      </c>
      <c r="B28" s="170">
        <v>2403</v>
      </c>
      <c r="C28" s="79">
        <v>27.1</v>
      </c>
      <c r="D28" s="79">
        <v>23.3</v>
      </c>
      <c r="E28" s="170">
        <v>4.0999999999999996</v>
      </c>
      <c r="F28" s="79">
        <v>0</v>
      </c>
      <c r="G28" s="79">
        <v>20</v>
      </c>
      <c r="H28" s="79">
        <v>68</v>
      </c>
      <c r="I28" s="79">
        <v>346</v>
      </c>
      <c r="J28" s="79">
        <v>1194</v>
      </c>
      <c r="K28" s="79">
        <v>693</v>
      </c>
      <c r="L28" s="79">
        <v>68</v>
      </c>
      <c r="M28" s="79">
        <v>14</v>
      </c>
      <c r="N28" s="79">
        <v>0</v>
      </c>
      <c r="O28" s="79">
        <v>0</v>
      </c>
      <c r="P28" s="79">
        <v>0</v>
      </c>
      <c r="Q28" s="79">
        <v>0</v>
      </c>
      <c r="R28" s="170">
        <v>0</v>
      </c>
      <c r="T28" s="124"/>
      <c r="U28" s="125"/>
      <c r="V28" s="96"/>
      <c r="W28" s="96"/>
      <c r="X28" s="96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</row>
    <row r="29" spans="1:38" x14ac:dyDescent="0.35">
      <c r="A29" s="175" t="s">
        <v>71</v>
      </c>
      <c r="B29" s="170">
        <v>1832</v>
      </c>
      <c r="C29" s="79">
        <v>27.7</v>
      </c>
      <c r="D29" s="79">
        <v>24</v>
      </c>
      <c r="E29" s="170">
        <v>4.2</v>
      </c>
      <c r="F29" s="79">
        <v>0</v>
      </c>
      <c r="G29" s="79">
        <v>16</v>
      </c>
      <c r="H29" s="79">
        <v>47</v>
      </c>
      <c r="I29" s="79">
        <v>175</v>
      </c>
      <c r="J29" s="79">
        <v>882</v>
      </c>
      <c r="K29" s="79">
        <v>611</v>
      </c>
      <c r="L29" s="79">
        <v>93</v>
      </c>
      <c r="M29" s="79">
        <v>7</v>
      </c>
      <c r="N29" s="79">
        <v>1</v>
      </c>
      <c r="O29" s="79">
        <v>0</v>
      </c>
      <c r="P29" s="79">
        <v>0</v>
      </c>
      <c r="Q29" s="79">
        <v>0</v>
      </c>
      <c r="R29" s="170">
        <v>0</v>
      </c>
      <c r="T29" s="6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</row>
    <row r="30" spans="1:38" ht="15" thickBot="1" x14ac:dyDescent="0.4">
      <c r="A30" s="176" t="s">
        <v>72</v>
      </c>
      <c r="B30" s="171">
        <v>1369</v>
      </c>
      <c r="C30" s="172">
        <v>28.2</v>
      </c>
      <c r="D30" s="172">
        <v>24.5</v>
      </c>
      <c r="E30" s="171">
        <v>3.6</v>
      </c>
      <c r="F30" s="172">
        <v>0</v>
      </c>
      <c r="G30" s="172">
        <v>3</v>
      </c>
      <c r="H30" s="172">
        <v>8</v>
      </c>
      <c r="I30" s="172">
        <v>119</v>
      </c>
      <c r="J30" s="172">
        <v>670</v>
      </c>
      <c r="K30" s="172">
        <v>493</v>
      </c>
      <c r="L30" s="172">
        <v>67</v>
      </c>
      <c r="M30" s="172">
        <v>8</v>
      </c>
      <c r="N30" s="172">
        <v>1</v>
      </c>
      <c r="O30" s="172">
        <v>0</v>
      </c>
      <c r="P30" s="172">
        <v>0</v>
      </c>
      <c r="Q30" s="172">
        <v>0</v>
      </c>
      <c r="R30" s="171">
        <v>0</v>
      </c>
      <c r="T30" s="6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</row>
    <row r="31" spans="1:38" x14ac:dyDescent="0.35">
      <c r="A31" s="175" t="s">
        <v>76</v>
      </c>
      <c r="B31" s="170">
        <v>2116</v>
      </c>
      <c r="C31" s="79">
        <v>27.1</v>
      </c>
      <c r="D31" s="79">
        <v>23.4</v>
      </c>
      <c r="E31" s="170">
        <v>4</v>
      </c>
      <c r="F31" s="79">
        <v>0</v>
      </c>
      <c r="G31" s="79">
        <v>17</v>
      </c>
      <c r="H31" s="79">
        <v>54</v>
      </c>
      <c r="I31" s="79">
        <v>292</v>
      </c>
      <c r="J31" s="79">
        <v>1056</v>
      </c>
      <c r="K31" s="79">
        <v>622</v>
      </c>
      <c r="L31" s="79">
        <v>70</v>
      </c>
      <c r="M31" s="79">
        <v>5</v>
      </c>
      <c r="N31" s="79">
        <v>0</v>
      </c>
      <c r="O31" s="79">
        <v>0</v>
      </c>
      <c r="P31" s="79">
        <v>0</v>
      </c>
      <c r="Q31" s="79">
        <v>0</v>
      </c>
      <c r="R31" s="170">
        <v>0</v>
      </c>
      <c r="T31" s="6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</row>
    <row r="32" spans="1:38" ht="15" thickBot="1" x14ac:dyDescent="0.4">
      <c r="A32" s="175" t="s">
        <v>77</v>
      </c>
      <c r="B32" s="170">
        <v>2245</v>
      </c>
      <c r="C32" s="79">
        <v>27.1</v>
      </c>
      <c r="D32" s="79">
        <v>23.6</v>
      </c>
      <c r="E32" s="170">
        <v>3.7</v>
      </c>
      <c r="F32" s="79">
        <v>0</v>
      </c>
      <c r="G32" s="79">
        <v>6</v>
      </c>
      <c r="H32" s="79">
        <v>45</v>
      </c>
      <c r="I32" s="79">
        <v>260</v>
      </c>
      <c r="J32" s="79">
        <v>1208</v>
      </c>
      <c r="K32" s="79">
        <v>635</v>
      </c>
      <c r="L32" s="79">
        <v>86</v>
      </c>
      <c r="M32" s="79">
        <v>5</v>
      </c>
      <c r="N32" s="79">
        <v>0</v>
      </c>
      <c r="O32" s="79">
        <v>0</v>
      </c>
      <c r="P32" s="79">
        <v>0</v>
      </c>
      <c r="Q32" s="79">
        <v>0</v>
      </c>
      <c r="R32" s="170">
        <v>0</v>
      </c>
      <c r="T32" s="6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</row>
    <row r="33" spans="1:37" x14ac:dyDescent="0.35">
      <c r="A33" s="84" t="s">
        <v>7</v>
      </c>
      <c r="B33" s="91">
        <f>AVERAGE(B26:B28,B31:B32)</f>
        <v>2230.6</v>
      </c>
      <c r="C33" s="178">
        <f t="shared" ref="C33" si="17">AVERAGE(C26:C28,C31:C32)</f>
        <v>27.32</v>
      </c>
      <c r="D33" s="179">
        <f t="shared" ref="D33" si="18">AVERAGE(D26:D28,D31:D32)</f>
        <v>23.580000000000002</v>
      </c>
      <c r="E33" s="180">
        <f t="shared" ref="E33" si="19">AVERAGE(E26:E28,E31:E32)</f>
        <v>3.9999999999999991</v>
      </c>
      <c r="F33" s="90">
        <f t="shared" ref="F33" si="20">AVERAGE(F26:F28,F31:F32)</f>
        <v>0</v>
      </c>
      <c r="G33" s="90">
        <f t="shared" ref="G33" si="21">AVERAGE(G26:G28,G31:G32)</f>
        <v>14.2</v>
      </c>
      <c r="H33" s="90">
        <f t="shared" ref="H33" si="22">AVERAGE(H26:H28,H31:H32)</f>
        <v>56.4</v>
      </c>
      <c r="I33" s="90">
        <f t="shared" ref="I33" si="23">AVERAGE(I26:I28,I31:I32)</f>
        <v>280.2</v>
      </c>
      <c r="J33" s="90">
        <f t="shared" ref="J33" si="24">AVERAGE(J26:J28,J31:J32)</f>
        <v>1116.2</v>
      </c>
      <c r="K33" s="90">
        <f t="shared" ref="K33" si="25">AVERAGE(K26:K28,K31:K32)</f>
        <v>672.6</v>
      </c>
      <c r="L33" s="90">
        <f t="shared" ref="L33" si="26">AVERAGE(L26:L28,L31:L32)</f>
        <v>83.8</v>
      </c>
      <c r="M33" s="90">
        <f t="shared" ref="M33" si="27">AVERAGE(M26:M28,M31:M32)</f>
        <v>6.6</v>
      </c>
      <c r="N33" s="90">
        <f t="shared" ref="N33" si="28">AVERAGE(N26:N28,N31:N32)</f>
        <v>0.4</v>
      </c>
      <c r="O33" s="90">
        <f t="shared" ref="O33" si="29">AVERAGE(O26:O28,O31:O32)</f>
        <v>0.2</v>
      </c>
      <c r="P33" s="90">
        <f t="shared" ref="P33" si="30">AVERAGE(P26:P28,P31:P32)</f>
        <v>0</v>
      </c>
      <c r="Q33" s="90">
        <f t="shared" ref="Q33" si="31">AVERAGE(Q26:Q28,Q31:Q32)</f>
        <v>0</v>
      </c>
      <c r="R33" s="87">
        <f t="shared" ref="R33" si="32">AVERAGE(R26:R28,R31:R32)</f>
        <v>0</v>
      </c>
      <c r="T33" s="6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</row>
    <row r="34" spans="1:37" ht="15" thickBot="1" x14ac:dyDescent="0.4">
      <c r="A34" s="94" t="s">
        <v>8</v>
      </c>
      <c r="B34" s="92">
        <f>AVERAGE(B26:B32)</f>
        <v>2050.5714285714284</v>
      </c>
      <c r="C34" s="181">
        <f t="shared" ref="C34:R34" si="33">AVERAGE(C26:C32)</f>
        <v>27.5</v>
      </c>
      <c r="D34" s="182">
        <f t="shared" si="33"/>
        <v>23.771428571428572</v>
      </c>
      <c r="E34" s="183">
        <f t="shared" si="33"/>
        <v>3.9714285714285715</v>
      </c>
      <c r="F34" s="5">
        <f t="shared" si="33"/>
        <v>0</v>
      </c>
      <c r="G34" s="5">
        <f t="shared" si="33"/>
        <v>12.857142857142858</v>
      </c>
      <c r="H34" s="5">
        <f t="shared" si="33"/>
        <v>48.142857142857146</v>
      </c>
      <c r="I34" s="5">
        <f t="shared" si="33"/>
        <v>242.14285714285714</v>
      </c>
      <c r="J34" s="5">
        <f t="shared" si="33"/>
        <v>1019</v>
      </c>
      <c r="K34" s="5">
        <f t="shared" si="33"/>
        <v>638.14285714285711</v>
      </c>
      <c r="L34" s="5">
        <f t="shared" si="33"/>
        <v>82.714285714285708</v>
      </c>
      <c r="M34" s="5">
        <f t="shared" si="33"/>
        <v>6.8571428571428568</v>
      </c>
      <c r="N34" s="5">
        <f t="shared" si="33"/>
        <v>0.5714285714285714</v>
      </c>
      <c r="O34" s="5">
        <f t="shared" si="33"/>
        <v>0.14285714285714285</v>
      </c>
      <c r="P34" s="5">
        <f t="shared" si="33"/>
        <v>0</v>
      </c>
      <c r="Q34" s="5">
        <f t="shared" si="33"/>
        <v>0</v>
      </c>
      <c r="R34" s="7">
        <f t="shared" si="33"/>
        <v>0</v>
      </c>
      <c r="T34" s="6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</row>
    <row r="35" spans="1:37" x14ac:dyDescent="0.35">
      <c r="T35" s="6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</row>
    <row r="36" spans="1:37" x14ac:dyDescent="0.35">
      <c r="A36" s="93" t="s">
        <v>40</v>
      </c>
      <c r="R36" s="100" t="s">
        <v>80</v>
      </c>
      <c r="T36" s="6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</row>
    <row r="37" spans="1:37" x14ac:dyDescent="0.35">
      <c r="T37" s="6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</row>
    <row r="38" spans="1:37" x14ac:dyDescent="0.35"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</row>
    <row r="39" spans="1:37" x14ac:dyDescent="0.35">
      <c r="A39" s="69" t="s">
        <v>38</v>
      </c>
      <c r="B39" s="69">
        <v>46529</v>
      </c>
      <c r="C39" s="79"/>
      <c r="D39" s="69" t="s">
        <v>39</v>
      </c>
      <c r="E39" s="69">
        <v>46529</v>
      </c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69" t="s">
        <v>47</v>
      </c>
      <c r="Q39" s="69" t="s">
        <v>64</v>
      </c>
      <c r="R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</row>
    <row r="40" spans="1:37" x14ac:dyDescent="0.35">
      <c r="A40" s="70" t="s">
        <v>65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T40" s="6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100"/>
    </row>
    <row r="41" spans="1:37" x14ac:dyDescent="0.35">
      <c r="A41" s="69" t="s">
        <v>66</v>
      </c>
      <c r="B41" s="79"/>
      <c r="C41" s="79"/>
      <c r="D41" s="79"/>
      <c r="E41" s="79"/>
      <c r="F41" s="79"/>
      <c r="G41" s="79"/>
      <c r="H41" s="79"/>
      <c r="I41" s="71" t="s">
        <v>67</v>
      </c>
      <c r="J41" s="79"/>
      <c r="K41" s="79"/>
      <c r="L41" s="79"/>
      <c r="M41" s="79"/>
      <c r="N41" s="79"/>
      <c r="O41" s="79"/>
      <c r="P41" s="69" t="s">
        <v>2</v>
      </c>
      <c r="Q41" s="69" t="s">
        <v>10</v>
      </c>
      <c r="R41" s="79"/>
    </row>
    <row r="42" spans="1:37" x14ac:dyDescent="0.35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</row>
    <row r="43" spans="1:37" ht="15" customHeight="1" thickBot="1" x14ac:dyDescent="0.4"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T43" s="124"/>
      <c r="U43" s="125"/>
      <c r="V43" s="96"/>
      <c r="W43" s="96"/>
      <c r="X43" s="96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</row>
    <row r="44" spans="1:37" ht="42.75" customHeight="1" thickBot="1" x14ac:dyDescent="0.4">
      <c r="A44" s="1"/>
      <c r="B44" s="72" t="s">
        <v>3</v>
      </c>
      <c r="C44" s="73" t="s">
        <v>4</v>
      </c>
      <c r="D44" s="73" t="s">
        <v>5</v>
      </c>
      <c r="E44" s="74" t="s">
        <v>6</v>
      </c>
      <c r="F44" s="173" t="s">
        <v>73</v>
      </c>
      <c r="G44" s="173" t="s">
        <v>74</v>
      </c>
      <c r="H44" s="173" t="s">
        <v>48</v>
      </c>
      <c r="I44" s="173" t="s">
        <v>49</v>
      </c>
      <c r="J44" s="173" t="s">
        <v>50</v>
      </c>
      <c r="K44" s="173" t="s">
        <v>51</v>
      </c>
      <c r="L44" s="173" t="s">
        <v>41</v>
      </c>
      <c r="M44" s="173" t="s">
        <v>42</v>
      </c>
      <c r="N44" s="173" t="s">
        <v>43</v>
      </c>
      <c r="O44" s="173" t="s">
        <v>44</v>
      </c>
      <c r="P44" s="173" t="s">
        <v>45</v>
      </c>
      <c r="Q44" s="173" t="s">
        <v>46</v>
      </c>
      <c r="R44" s="174" t="s">
        <v>75</v>
      </c>
      <c r="T44" s="124"/>
      <c r="U44" s="125"/>
      <c r="V44" s="96"/>
      <c r="W44" s="96"/>
      <c r="X44" s="96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</row>
    <row r="45" spans="1:37" x14ac:dyDescent="0.35">
      <c r="A45" s="175" t="s">
        <v>68</v>
      </c>
      <c r="B45" s="170">
        <v>4381</v>
      </c>
      <c r="C45" s="79">
        <v>27.6</v>
      </c>
      <c r="D45" s="79">
        <v>23.6</v>
      </c>
      <c r="E45" s="170">
        <v>4.3</v>
      </c>
      <c r="F45" s="79">
        <v>0</v>
      </c>
      <c r="G45" s="79">
        <v>45</v>
      </c>
      <c r="H45" s="79">
        <v>112</v>
      </c>
      <c r="I45" s="79">
        <v>560</v>
      </c>
      <c r="J45" s="79">
        <v>2064</v>
      </c>
      <c r="K45" s="79">
        <v>1394</v>
      </c>
      <c r="L45" s="79">
        <v>190</v>
      </c>
      <c r="M45" s="79">
        <v>15</v>
      </c>
      <c r="N45" s="79">
        <v>1</v>
      </c>
      <c r="O45" s="79">
        <v>0</v>
      </c>
      <c r="P45" s="79">
        <v>0</v>
      </c>
      <c r="Q45" s="79">
        <v>0</v>
      </c>
      <c r="R45" s="170">
        <v>0</v>
      </c>
      <c r="T45" s="6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</row>
    <row r="46" spans="1:37" x14ac:dyDescent="0.35">
      <c r="A46" s="175" t="s">
        <v>69</v>
      </c>
      <c r="B46" s="170">
        <v>4386</v>
      </c>
      <c r="C46" s="79">
        <v>27.6</v>
      </c>
      <c r="D46" s="79">
        <v>23.5</v>
      </c>
      <c r="E46" s="170">
        <v>4.4000000000000004</v>
      </c>
      <c r="F46" s="79">
        <v>0</v>
      </c>
      <c r="G46" s="79">
        <v>48</v>
      </c>
      <c r="H46" s="79">
        <v>128</v>
      </c>
      <c r="I46" s="79">
        <v>584</v>
      </c>
      <c r="J46" s="79">
        <v>2048</v>
      </c>
      <c r="K46" s="79">
        <v>1357</v>
      </c>
      <c r="L46" s="79">
        <v>205</v>
      </c>
      <c r="M46" s="79">
        <v>12</v>
      </c>
      <c r="N46" s="79">
        <v>3</v>
      </c>
      <c r="O46" s="79">
        <v>1</v>
      </c>
      <c r="P46" s="79">
        <v>0</v>
      </c>
      <c r="Q46" s="79">
        <v>0</v>
      </c>
      <c r="R46" s="170">
        <v>0</v>
      </c>
      <c r="T46" s="6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</row>
    <row r="47" spans="1:37" x14ac:dyDescent="0.35">
      <c r="A47" s="175" t="s">
        <v>70</v>
      </c>
      <c r="B47" s="170">
        <v>4864</v>
      </c>
      <c r="C47" s="79">
        <v>27.1</v>
      </c>
      <c r="D47" s="79">
        <v>23.2</v>
      </c>
      <c r="E47" s="170">
        <v>4.3</v>
      </c>
      <c r="F47" s="79">
        <v>0</v>
      </c>
      <c r="G47" s="79">
        <v>46</v>
      </c>
      <c r="H47" s="79">
        <v>163</v>
      </c>
      <c r="I47" s="79">
        <v>716</v>
      </c>
      <c r="J47" s="79">
        <v>2363</v>
      </c>
      <c r="K47" s="79">
        <v>1405</v>
      </c>
      <c r="L47" s="79">
        <v>152</v>
      </c>
      <c r="M47" s="79">
        <v>19</v>
      </c>
      <c r="N47" s="79">
        <v>0</v>
      </c>
      <c r="O47" s="79">
        <v>0</v>
      </c>
      <c r="P47" s="79">
        <v>0</v>
      </c>
      <c r="Q47" s="79">
        <v>0</v>
      </c>
      <c r="R47" s="170">
        <v>0</v>
      </c>
      <c r="T47" s="6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</row>
    <row r="48" spans="1:37" x14ac:dyDescent="0.35">
      <c r="A48" s="175" t="s">
        <v>71</v>
      </c>
      <c r="B48" s="170">
        <v>3706</v>
      </c>
      <c r="C48" s="79">
        <v>27.6</v>
      </c>
      <c r="D48" s="79">
        <v>23.3</v>
      </c>
      <c r="E48" s="170">
        <v>4.5</v>
      </c>
      <c r="F48" s="79">
        <v>0</v>
      </c>
      <c r="G48" s="79">
        <v>42</v>
      </c>
      <c r="H48" s="79">
        <v>139</v>
      </c>
      <c r="I48" s="79">
        <v>498</v>
      </c>
      <c r="J48" s="79">
        <v>1756</v>
      </c>
      <c r="K48" s="79">
        <v>1089</v>
      </c>
      <c r="L48" s="79">
        <v>167</v>
      </c>
      <c r="M48" s="79">
        <v>13</v>
      </c>
      <c r="N48" s="79">
        <v>2</v>
      </c>
      <c r="O48" s="79">
        <v>0</v>
      </c>
      <c r="P48" s="79">
        <v>0</v>
      </c>
      <c r="Q48" s="79">
        <v>0</v>
      </c>
      <c r="R48" s="170">
        <v>0</v>
      </c>
      <c r="T48" s="6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</row>
    <row r="49" spans="1:37" ht="15" thickBot="1" x14ac:dyDescent="0.4">
      <c r="A49" s="176" t="s">
        <v>72</v>
      </c>
      <c r="B49" s="171">
        <v>2810</v>
      </c>
      <c r="C49" s="172">
        <v>28.2</v>
      </c>
      <c r="D49" s="172">
        <v>24.3</v>
      </c>
      <c r="E49" s="171">
        <v>3.8</v>
      </c>
      <c r="F49" s="172">
        <v>0</v>
      </c>
      <c r="G49" s="172">
        <v>11</v>
      </c>
      <c r="H49" s="172">
        <v>23</v>
      </c>
      <c r="I49" s="172">
        <v>282</v>
      </c>
      <c r="J49" s="172">
        <v>1353</v>
      </c>
      <c r="K49" s="172">
        <v>979</v>
      </c>
      <c r="L49" s="172">
        <v>142</v>
      </c>
      <c r="M49" s="172">
        <v>17</v>
      </c>
      <c r="N49" s="172">
        <v>3</v>
      </c>
      <c r="O49" s="172">
        <v>0</v>
      </c>
      <c r="P49" s="172">
        <v>0</v>
      </c>
      <c r="Q49" s="172">
        <v>0</v>
      </c>
      <c r="R49" s="171">
        <v>0</v>
      </c>
      <c r="T49" s="6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</row>
    <row r="50" spans="1:37" x14ac:dyDescent="0.35">
      <c r="A50" s="175" t="s">
        <v>76</v>
      </c>
      <c r="B50" s="170">
        <v>4297</v>
      </c>
      <c r="C50" s="79">
        <v>27.1</v>
      </c>
      <c r="D50" s="79">
        <v>23.3</v>
      </c>
      <c r="E50" s="170">
        <v>4.2</v>
      </c>
      <c r="F50" s="79">
        <v>0</v>
      </c>
      <c r="G50" s="79">
        <v>48</v>
      </c>
      <c r="H50" s="79">
        <v>115</v>
      </c>
      <c r="I50" s="79">
        <v>603</v>
      </c>
      <c r="J50" s="79">
        <v>2119</v>
      </c>
      <c r="K50" s="79">
        <v>1240</v>
      </c>
      <c r="L50" s="79">
        <v>158</v>
      </c>
      <c r="M50" s="79">
        <v>13</v>
      </c>
      <c r="N50" s="79">
        <v>1</v>
      </c>
      <c r="O50" s="79">
        <v>0</v>
      </c>
      <c r="P50" s="79">
        <v>0</v>
      </c>
      <c r="Q50" s="79">
        <v>0</v>
      </c>
      <c r="R50" s="170">
        <v>0</v>
      </c>
      <c r="T50" s="6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</row>
    <row r="51" spans="1:37" ht="15" thickBot="1" x14ac:dyDescent="0.4">
      <c r="A51" s="175" t="s">
        <v>77</v>
      </c>
      <c r="B51" s="170">
        <v>4494</v>
      </c>
      <c r="C51" s="79">
        <v>27.1</v>
      </c>
      <c r="D51" s="79">
        <v>23.5</v>
      </c>
      <c r="E51" s="170">
        <v>3.9</v>
      </c>
      <c r="F51" s="79">
        <v>0</v>
      </c>
      <c r="G51" s="79">
        <v>21</v>
      </c>
      <c r="H51" s="79">
        <v>101</v>
      </c>
      <c r="I51" s="79">
        <v>558</v>
      </c>
      <c r="J51" s="79">
        <v>2305</v>
      </c>
      <c r="K51" s="79">
        <v>1323</v>
      </c>
      <c r="L51" s="79">
        <v>177</v>
      </c>
      <c r="M51" s="79">
        <v>8</v>
      </c>
      <c r="N51" s="79">
        <v>1</v>
      </c>
      <c r="O51" s="79">
        <v>0</v>
      </c>
      <c r="P51" s="79">
        <v>0</v>
      </c>
      <c r="Q51" s="79">
        <v>0</v>
      </c>
      <c r="R51" s="170">
        <v>0</v>
      </c>
      <c r="T51" s="6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</row>
    <row r="52" spans="1:37" x14ac:dyDescent="0.35">
      <c r="A52" s="84" t="s">
        <v>7</v>
      </c>
      <c r="B52" s="91">
        <f>AVERAGE(B45:B47,B50:B51)</f>
        <v>4484.3999999999996</v>
      </c>
      <c r="C52" s="178">
        <f t="shared" ref="C52:R52" si="34">AVERAGE(C45:C47,C50:C51)</f>
        <v>27.3</v>
      </c>
      <c r="D52" s="179">
        <f t="shared" si="34"/>
        <v>23.419999999999998</v>
      </c>
      <c r="E52" s="180">
        <f t="shared" si="34"/>
        <v>4.22</v>
      </c>
      <c r="F52" s="90">
        <f t="shared" si="34"/>
        <v>0</v>
      </c>
      <c r="G52" s="90">
        <f t="shared" si="34"/>
        <v>41.6</v>
      </c>
      <c r="H52" s="90">
        <f t="shared" si="34"/>
        <v>123.8</v>
      </c>
      <c r="I52" s="90">
        <f t="shared" si="34"/>
        <v>604.20000000000005</v>
      </c>
      <c r="J52" s="90">
        <f t="shared" si="34"/>
        <v>2179.8000000000002</v>
      </c>
      <c r="K52" s="90">
        <f t="shared" si="34"/>
        <v>1343.8</v>
      </c>
      <c r="L52" s="90">
        <f t="shared" si="34"/>
        <v>176.4</v>
      </c>
      <c r="M52" s="90">
        <f t="shared" si="34"/>
        <v>13.4</v>
      </c>
      <c r="N52" s="90">
        <f t="shared" si="34"/>
        <v>1.2</v>
      </c>
      <c r="O52" s="90">
        <f t="shared" si="34"/>
        <v>0.2</v>
      </c>
      <c r="P52" s="90">
        <f t="shared" si="34"/>
        <v>0</v>
      </c>
      <c r="Q52" s="90">
        <f t="shared" si="34"/>
        <v>0</v>
      </c>
      <c r="R52" s="87">
        <f t="shared" si="34"/>
        <v>0</v>
      </c>
      <c r="T52" s="6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</row>
    <row r="53" spans="1:37" ht="15" thickBot="1" x14ac:dyDescent="0.4">
      <c r="A53" s="94" t="s">
        <v>8</v>
      </c>
      <c r="B53" s="92">
        <f>AVERAGE(B45:B51)</f>
        <v>4134</v>
      </c>
      <c r="C53" s="181">
        <f t="shared" ref="C53:R53" si="35">AVERAGE(C45:C51)</f>
        <v>27.471428571428568</v>
      </c>
      <c r="D53" s="182">
        <f t="shared" si="35"/>
        <v>23.528571428571428</v>
      </c>
      <c r="E53" s="183">
        <f t="shared" si="35"/>
        <v>4.2</v>
      </c>
      <c r="F53" s="5">
        <f t="shared" si="35"/>
        <v>0</v>
      </c>
      <c r="G53" s="5">
        <f t="shared" si="35"/>
        <v>37.285714285714285</v>
      </c>
      <c r="H53" s="5">
        <f t="shared" si="35"/>
        <v>111.57142857142857</v>
      </c>
      <c r="I53" s="5">
        <f t="shared" si="35"/>
        <v>543</v>
      </c>
      <c r="J53" s="5">
        <f t="shared" si="35"/>
        <v>2001.1428571428571</v>
      </c>
      <c r="K53" s="5">
        <f t="shared" si="35"/>
        <v>1255.2857142857142</v>
      </c>
      <c r="L53" s="5">
        <f t="shared" si="35"/>
        <v>170.14285714285714</v>
      </c>
      <c r="M53" s="5">
        <f t="shared" si="35"/>
        <v>13.857142857142858</v>
      </c>
      <c r="N53" s="5">
        <f t="shared" si="35"/>
        <v>1.5714285714285714</v>
      </c>
      <c r="O53" s="5">
        <f t="shared" si="35"/>
        <v>0.14285714285714285</v>
      </c>
      <c r="P53" s="5">
        <f t="shared" si="35"/>
        <v>0</v>
      </c>
      <c r="Q53" s="5">
        <f t="shared" si="35"/>
        <v>0</v>
      </c>
      <c r="R53" s="7">
        <f t="shared" si="35"/>
        <v>0</v>
      </c>
      <c r="T53" s="6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</row>
    <row r="55" spans="1:37" x14ac:dyDescent="0.35">
      <c r="A55" s="93" t="s">
        <v>40</v>
      </c>
      <c r="R55" s="100" t="s">
        <v>80</v>
      </c>
    </row>
  </sheetData>
  <mergeCells count="45">
    <mergeCell ref="AG27:AG28"/>
    <mergeCell ref="AH27:AH28"/>
    <mergeCell ref="AI27:AI28"/>
    <mergeCell ref="AJ27:AJ28"/>
    <mergeCell ref="AK27:AK28"/>
    <mergeCell ref="AB27:AB28"/>
    <mergeCell ref="AC27:AC28"/>
    <mergeCell ref="AD27:AD28"/>
    <mergeCell ref="AE27:AE28"/>
    <mergeCell ref="AF27:AF28"/>
    <mergeCell ref="T27:T28"/>
    <mergeCell ref="U27:U28"/>
    <mergeCell ref="Y27:Y28"/>
    <mergeCell ref="Z27:Z28"/>
    <mergeCell ref="AA27:AA28"/>
    <mergeCell ref="AG43:AG44"/>
    <mergeCell ref="AH43:AH44"/>
    <mergeCell ref="AI43:AI44"/>
    <mergeCell ref="AJ43:AJ44"/>
    <mergeCell ref="AK43:AK44"/>
    <mergeCell ref="AB43:AB44"/>
    <mergeCell ref="AC43:AC44"/>
    <mergeCell ref="AD43:AD44"/>
    <mergeCell ref="AE43:AE44"/>
    <mergeCell ref="AF43:AF44"/>
    <mergeCell ref="T43:T44"/>
    <mergeCell ref="U43:U44"/>
    <mergeCell ref="Y43:Y44"/>
    <mergeCell ref="Z43:Z44"/>
    <mergeCell ref="AA43:AA44"/>
    <mergeCell ref="AJ6:AJ7"/>
    <mergeCell ref="AK6:AK7"/>
    <mergeCell ref="AL6:AL7"/>
    <mergeCell ref="AD6:AD7"/>
    <mergeCell ref="AE6:AE7"/>
    <mergeCell ref="AF6:AF7"/>
    <mergeCell ref="AG6:AG7"/>
    <mergeCell ref="AH6:AH7"/>
    <mergeCell ref="AI6:AI7"/>
    <mergeCell ref="AC6:AC7"/>
    <mergeCell ref="U6:U7"/>
    <mergeCell ref="V6:V7"/>
    <mergeCell ref="Z6:Z7"/>
    <mergeCell ref="AA6:AA7"/>
    <mergeCell ref="AB6:AB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B19DA-2965-4A1E-88AC-86F636404049}">
  <dimension ref="A1:V139"/>
  <sheetViews>
    <sheetView topLeftCell="A9" zoomScaleNormal="100" workbookViewId="0">
      <selection activeCell="J24" sqref="J24"/>
    </sheetView>
  </sheetViews>
  <sheetFormatPr defaultRowHeight="14.5" x14ac:dyDescent="0.35"/>
  <sheetData>
    <row r="1" spans="1:19" x14ac:dyDescent="0.35">
      <c r="A1" s="69" t="s">
        <v>0</v>
      </c>
      <c r="B1" s="69">
        <v>46529</v>
      </c>
      <c r="C1" s="79"/>
      <c r="D1" s="69" t="s">
        <v>1</v>
      </c>
      <c r="E1" s="69">
        <v>46529</v>
      </c>
      <c r="F1" s="79"/>
      <c r="G1" s="79"/>
      <c r="H1" s="69" t="s">
        <v>47</v>
      </c>
      <c r="I1" s="69">
        <v>52.799381259999997</v>
      </c>
      <c r="J1" s="69">
        <v>1.494E-2</v>
      </c>
      <c r="K1" s="79"/>
    </row>
    <row r="2" spans="1:19" x14ac:dyDescent="0.35">
      <c r="A2" s="70" t="s">
        <v>65</v>
      </c>
      <c r="B2" s="79"/>
      <c r="C2" s="79"/>
      <c r="D2" s="79"/>
      <c r="E2" s="79"/>
      <c r="F2" s="79"/>
      <c r="G2" s="79"/>
      <c r="H2" s="69" t="s">
        <v>2</v>
      </c>
      <c r="I2" s="69" t="s">
        <v>79</v>
      </c>
      <c r="J2" s="79"/>
      <c r="K2" s="79"/>
    </row>
    <row r="3" spans="1:19" x14ac:dyDescent="0.35">
      <c r="A3" s="79"/>
      <c r="B3" s="79"/>
      <c r="C3" s="79"/>
      <c r="D3" s="79"/>
      <c r="E3" s="71" t="s">
        <v>9</v>
      </c>
      <c r="F3" s="79"/>
      <c r="G3" s="79"/>
      <c r="H3" s="79"/>
      <c r="I3" s="79"/>
      <c r="J3" s="79"/>
      <c r="K3" s="79"/>
    </row>
    <row r="4" spans="1:19" x14ac:dyDescent="0.35">
      <c r="A4" s="79"/>
      <c r="B4" s="79"/>
      <c r="C4" s="79"/>
      <c r="D4" s="79"/>
      <c r="E4" s="71" t="s">
        <v>67</v>
      </c>
      <c r="F4" s="79"/>
      <c r="G4" s="79"/>
      <c r="H4" s="79"/>
      <c r="I4" s="79"/>
      <c r="J4" s="79"/>
      <c r="K4" s="79"/>
    </row>
    <row r="5" spans="1:19" ht="15" thickBot="1" x14ac:dyDescent="0.4"/>
    <row r="6" spans="1:19" ht="36" thickBot="1" x14ac:dyDescent="0.4">
      <c r="A6" s="3"/>
      <c r="B6" s="81" t="s">
        <v>82</v>
      </c>
      <c r="C6" s="81" t="s">
        <v>83</v>
      </c>
      <c r="D6" s="81" t="s">
        <v>84</v>
      </c>
      <c r="E6" s="81" t="s">
        <v>85</v>
      </c>
      <c r="F6" s="81" t="s">
        <v>86</v>
      </c>
      <c r="G6" s="81" t="s">
        <v>87</v>
      </c>
      <c r="H6" s="81" t="s">
        <v>88</v>
      </c>
      <c r="I6" s="72" t="s">
        <v>19</v>
      </c>
      <c r="J6" s="74" t="s">
        <v>18</v>
      </c>
      <c r="M6" s="96"/>
      <c r="N6" s="109"/>
      <c r="O6" s="96"/>
      <c r="P6" s="96"/>
      <c r="Q6" s="96"/>
      <c r="R6" s="96"/>
      <c r="S6" s="102"/>
    </row>
    <row r="7" spans="1:19" x14ac:dyDescent="0.35">
      <c r="A7" s="77">
        <v>0</v>
      </c>
      <c r="B7" s="79">
        <v>4</v>
      </c>
      <c r="C7" s="79">
        <v>4</v>
      </c>
      <c r="D7" s="79">
        <v>4</v>
      </c>
      <c r="E7" s="79">
        <v>20</v>
      </c>
      <c r="F7" s="79">
        <v>20</v>
      </c>
      <c r="G7" s="79">
        <v>10</v>
      </c>
      <c r="H7" s="79">
        <v>9</v>
      </c>
      <c r="I7" s="10">
        <f>AVERAGE(B7:D7,G7:H7)</f>
        <v>6.2</v>
      </c>
      <c r="J7" s="87">
        <f>AVERAGE(B7:H7)</f>
        <v>10.142857142857142</v>
      </c>
      <c r="M7" s="96"/>
      <c r="N7" s="96"/>
      <c r="O7" s="96"/>
      <c r="P7" s="96"/>
      <c r="Q7" s="96"/>
      <c r="R7" s="96"/>
      <c r="S7" s="102"/>
    </row>
    <row r="8" spans="1:19" x14ac:dyDescent="0.35">
      <c r="A8" s="77">
        <v>4.1666666666666699E-2</v>
      </c>
      <c r="B8" s="79">
        <v>6</v>
      </c>
      <c r="C8" s="79">
        <v>3</v>
      </c>
      <c r="D8" s="79">
        <v>2</v>
      </c>
      <c r="E8" s="79">
        <v>2</v>
      </c>
      <c r="F8" s="79">
        <v>11</v>
      </c>
      <c r="G8" s="79">
        <v>3</v>
      </c>
      <c r="H8" s="79">
        <v>0</v>
      </c>
      <c r="I8" s="10">
        <f t="shared" ref="I8:I30" si="0">AVERAGE(B8:D8,G8:H8)</f>
        <v>2.8</v>
      </c>
      <c r="J8" s="6">
        <f>AVERAGE(B8:H8)</f>
        <v>3.8571428571428572</v>
      </c>
      <c r="M8" s="97"/>
      <c r="N8" s="97"/>
      <c r="O8" s="97"/>
      <c r="P8" s="97"/>
      <c r="Q8" s="97"/>
      <c r="R8" s="97"/>
      <c r="S8" s="107"/>
    </row>
    <row r="9" spans="1:19" x14ac:dyDescent="0.35">
      <c r="A9" s="77">
        <v>8.3333333333333301E-2</v>
      </c>
      <c r="B9" s="79">
        <v>7</v>
      </c>
      <c r="C9" s="79">
        <v>8</v>
      </c>
      <c r="D9" s="79">
        <v>7</v>
      </c>
      <c r="E9" s="79">
        <v>10</v>
      </c>
      <c r="F9" s="79">
        <v>2</v>
      </c>
      <c r="G9" s="79">
        <v>4</v>
      </c>
      <c r="H9" s="79">
        <v>5</v>
      </c>
      <c r="I9" s="10">
        <f t="shared" si="0"/>
        <v>6.2</v>
      </c>
      <c r="J9" s="6">
        <f t="shared" ref="J9:J30" si="1">AVERAGE(B9:H9)</f>
        <v>6.1428571428571432</v>
      </c>
    </row>
    <row r="10" spans="1:19" x14ac:dyDescent="0.35">
      <c r="A10" s="77">
        <v>0.125</v>
      </c>
      <c r="B10" s="79">
        <v>9</v>
      </c>
      <c r="C10" s="79">
        <v>6</v>
      </c>
      <c r="D10" s="79">
        <v>6</v>
      </c>
      <c r="E10" s="79">
        <v>5</v>
      </c>
      <c r="F10" s="79">
        <v>5</v>
      </c>
      <c r="G10" s="79">
        <v>7</v>
      </c>
      <c r="H10" s="79">
        <v>11</v>
      </c>
      <c r="I10" s="10">
        <f t="shared" si="0"/>
        <v>7.8</v>
      </c>
      <c r="J10" s="6">
        <f t="shared" si="1"/>
        <v>7</v>
      </c>
    </row>
    <row r="11" spans="1:19" x14ac:dyDescent="0.35">
      <c r="A11" s="77">
        <v>0.16666666666666699</v>
      </c>
      <c r="B11" s="79">
        <v>15</v>
      </c>
      <c r="C11" s="79">
        <v>18</v>
      </c>
      <c r="D11" s="79">
        <v>17</v>
      </c>
      <c r="E11" s="79">
        <v>7</v>
      </c>
      <c r="F11" s="79">
        <v>11</v>
      </c>
      <c r="G11" s="79">
        <v>18</v>
      </c>
      <c r="H11" s="79">
        <v>11</v>
      </c>
      <c r="I11" s="10">
        <f t="shared" si="0"/>
        <v>15.8</v>
      </c>
      <c r="J11" s="6">
        <f t="shared" si="1"/>
        <v>13.857142857142858</v>
      </c>
    </row>
    <row r="12" spans="1:19" x14ac:dyDescent="0.35">
      <c r="A12" s="77">
        <v>0.20833333333333301</v>
      </c>
      <c r="B12" s="79">
        <v>48</v>
      </c>
      <c r="C12" s="79">
        <v>38</v>
      </c>
      <c r="D12" s="79">
        <v>47</v>
      </c>
      <c r="E12" s="79">
        <v>16</v>
      </c>
      <c r="F12" s="79">
        <v>9</v>
      </c>
      <c r="G12" s="79">
        <v>44</v>
      </c>
      <c r="H12" s="79">
        <v>45</v>
      </c>
      <c r="I12" s="10">
        <f t="shared" si="0"/>
        <v>44.4</v>
      </c>
      <c r="J12" s="6">
        <f t="shared" si="1"/>
        <v>35.285714285714285</v>
      </c>
    </row>
    <row r="13" spans="1:19" x14ac:dyDescent="0.35">
      <c r="A13" s="77">
        <v>0.25</v>
      </c>
      <c r="B13" s="79">
        <v>151</v>
      </c>
      <c r="C13" s="79">
        <v>163</v>
      </c>
      <c r="D13" s="79">
        <v>138</v>
      </c>
      <c r="E13" s="79">
        <v>47</v>
      </c>
      <c r="F13" s="79">
        <v>26</v>
      </c>
      <c r="G13" s="79">
        <v>162</v>
      </c>
      <c r="H13" s="79">
        <v>162</v>
      </c>
      <c r="I13" s="10">
        <f t="shared" si="0"/>
        <v>155.19999999999999</v>
      </c>
      <c r="J13" s="6">
        <f t="shared" si="1"/>
        <v>121.28571428571429</v>
      </c>
    </row>
    <row r="14" spans="1:19" x14ac:dyDescent="0.35">
      <c r="A14" s="77">
        <v>0.29166666666666702</v>
      </c>
      <c r="B14" s="79">
        <v>172</v>
      </c>
      <c r="C14" s="79">
        <v>169</v>
      </c>
      <c r="D14" s="79">
        <v>172</v>
      </c>
      <c r="E14" s="79">
        <v>73</v>
      </c>
      <c r="F14" s="79">
        <v>44</v>
      </c>
      <c r="G14" s="79">
        <v>179</v>
      </c>
      <c r="H14" s="79">
        <v>215</v>
      </c>
      <c r="I14" s="10">
        <f t="shared" si="0"/>
        <v>181.4</v>
      </c>
      <c r="J14" s="6">
        <f t="shared" si="1"/>
        <v>146.28571428571428</v>
      </c>
    </row>
    <row r="15" spans="1:19" x14ac:dyDescent="0.35">
      <c r="A15" s="77">
        <v>0.33333333333333298</v>
      </c>
      <c r="B15" s="79">
        <v>151</v>
      </c>
      <c r="C15" s="79">
        <v>157</v>
      </c>
      <c r="D15" s="79">
        <v>174</v>
      </c>
      <c r="E15" s="79">
        <v>105</v>
      </c>
      <c r="F15" s="79">
        <v>64</v>
      </c>
      <c r="G15" s="79">
        <v>183</v>
      </c>
      <c r="H15" s="79">
        <v>153</v>
      </c>
      <c r="I15" s="10">
        <f t="shared" si="0"/>
        <v>163.6</v>
      </c>
      <c r="J15" s="6">
        <f t="shared" si="1"/>
        <v>141</v>
      </c>
    </row>
    <row r="16" spans="1:19" x14ac:dyDescent="0.35">
      <c r="A16" s="77">
        <v>0.375</v>
      </c>
      <c r="B16" s="79">
        <v>108</v>
      </c>
      <c r="C16" s="79">
        <v>127</v>
      </c>
      <c r="D16" s="79">
        <v>124</v>
      </c>
      <c r="E16" s="79">
        <v>128</v>
      </c>
      <c r="F16" s="79">
        <v>81</v>
      </c>
      <c r="G16" s="79">
        <v>119</v>
      </c>
      <c r="H16" s="79">
        <v>133</v>
      </c>
      <c r="I16" s="10">
        <f t="shared" si="0"/>
        <v>122.2</v>
      </c>
      <c r="J16" s="6">
        <f t="shared" si="1"/>
        <v>117.14285714285714</v>
      </c>
    </row>
    <row r="17" spans="1:10" x14ac:dyDescent="0.35">
      <c r="A17" s="77">
        <v>0.41666666666666702</v>
      </c>
      <c r="B17" s="79">
        <v>142</v>
      </c>
      <c r="C17" s="79">
        <v>108</v>
      </c>
      <c r="D17" s="79">
        <v>129</v>
      </c>
      <c r="E17" s="79">
        <v>148</v>
      </c>
      <c r="F17" s="79">
        <v>101</v>
      </c>
      <c r="G17" s="79">
        <v>119</v>
      </c>
      <c r="H17" s="79">
        <v>127</v>
      </c>
      <c r="I17" s="10">
        <f t="shared" si="0"/>
        <v>125</v>
      </c>
      <c r="J17" s="6">
        <f t="shared" si="1"/>
        <v>124.85714285714286</v>
      </c>
    </row>
    <row r="18" spans="1:10" x14ac:dyDescent="0.35">
      <c r="A18" s="77">
        <v>0.45833333333333298</v>
      </c>
      <c r="B18" s="79">
        <v>118</v>
      </c>
      <c r="C18" s="79">
        <v>126</v>
      </c>
      <c r="D18" s="79">
        <v>136</v>
      </c>
      <c r="E18" s="79">
        <v>172</v>
      </c>
      <c r="F18" s="79">
        <v>129</v>
      </c>
      <c r="G18" s="79">
        <v>129</v>
      </c>
      <c r="H18" s="79">
        <v>134</v>
      </c>
      <c r="I18" s="10">
        <f t="shared" si="0"/>
        <v>128.6</v>
      </c>
      <c r="J18" s="6">
        <f t="shared" si="1"/>
        <v>134.85714285714286</v>
      </c>
    </row>
    <row r="19" spans="1:10" x14ac:dyDescent="0.35">
      <c r="A19" s="77">
        <v>0.5</v>
      </c>
      <c r="B19" s="79">
        <v>116</v>
      </c>
      <c r="C19" s="79">
        <v>109</v>
      </c>
      <c r="D19" s="79">
        <v>147</v>
      </c>
      <c r="E19" s="79">
        <v>145</v>
      </c>
      <c r="F19" s="79">
        <v>138</v>
      </c>
      <c r="G19" s="79">
        <v>135</v>
      </c>
      <c r="H19" s="79">
        <v>128</v>
      </c>
      <c r="I19" s="10">
        <f t="shared" si="0"/>
        <v>127</v>
      </c>
      <c r="J19" s="6">
        <f t="shared" si="1"/>
        <v>131.14285714285714</v>
      </c>
    </row>
    <row r="20" spans="1:10" x14ac:dyDescent="0.35">
      <c r="A20" s="77">
        <v>0.54166666666666696</v>
      </c>
      <c r="B20" s="79">
        <v>98</v>
      </c>
      <c r="C20" s="79">
        <v>145</v>
      </c>
      <c r="D20" s="79">
        <v>141</v>
      </c>
      <c r="E20" s="79">
        <v>147</v>
      </c>
      <c r="F20" s="79">
        <v>119</v>
      </c>
      <c r="G20" s="79">
        <v>110</v>
      </c>
      <c r="H20" s="79">
        <v>113</v>
      </c>
      <c r="I20" s="10">
        <f t="shared" si="0"/>
        <v>121.4</v>
      </c>
      <c r="J20" s="6">
        <f t="shared" si="1"/>
        <v>124.71428571428571</v>
      </c>
    </row>
    <row r="21" spans="1:10" x14ac:dyDescent="0.35">
      <c r="A21" s="77">
        <v>0.58333333333333304</v>
      </c>
      <c r="B21" s="79">
        <v>113</v>
      </c>
      <c r="C21" s="79">
        <v>124</v>
      </c>
      <c r="D21" s="79">
        <v>162</v>
      </c>
      <c r="E21" s="79">
        <v>134</v>
      </c>
      <c r="F21" s="79">
        <v>93</v>
      </c>
      <c r="G21" s="79">
        <v>118</v>
      </c>
      <c r="H21" s="79">
        <v>114</v>
      </c>
      <c r="I21" s="10">
        <f t="shared" si="0"/>
        <v>126.2</v>
      </c>
      <c r="J21" s="6">
        <f t="shared" si="1"/>
        <v>122.57142857142857</v>
      </c>
    </row>
    <row r="22" spans="1:10" x14ac:dyDescent="0.35">
      <c r="A22" s="77">
        <v>0.625</v>
      </c>
      <c r="B22" s="79">
        <v>172</v>
      </c>
      <c r="C22" s="79">
        <v>147</v>
      </c>
      <c r="D22" s="79">
        <v>177</v>
      </c>
      <c r="E22" s="79">
        <v>116</v>
      </c>
      <c r="F22" s="79">
        <v>121</v>
      </c>
      <c r="G22" s="79">
        <v>172</v>
      </c>
      <c r="H22" s="79">
        <v>165</v>
      </c>
      <c r="I22" s="10">
        <f t="shared" si="0"/>
        <v>166.6</v>
      </c>
      <c r="J22" s="6">
        <f t="shared" si="1"/>
        <v>152.85714285714286</v>
      </c>
    </row>
    <row r="23" spans="1:10" x14ac:dyDescent="0.35">
      <c r="A23" s="77">
        <v>0.66666666666666696</v>
      </c>
      <c r="B23" s="79">
        <v>153</v>
      </c>
      <c r="C23" s="79">
        <v>173</v>
      </c>
      <c r="D23" s="79">
        <v>189</v>
      </c>
      <c r="E23" s="79">
        <v>98</v>
      </c>
      <c r="F23" s="79">
        <v>109</v>
      </c>
      <c r="G23" s="79">
        <v>166</v>
      </c>
      <c r="H23" s="79">
        <v>180</v>
      </c>
      <c r="I23" s="10">
        <f t="shared" si="0"/>
        <v>172.2</v>
      </c>
      <c r="J23" s="6">
        <f t="shared" si="1"/>
        <v>152.57142857142858</v>
      </c>
    </row>
    <row r="24" spans="1:10" x14ac:dyDescent="0.35">
      <c r="A24" s="77">
        <v>0.70833333333333304</v>
      </c>
      <c r="B24" s="79">
        <v>161</v>
      </c>
      <c r="C24" s="79">
        <v>191</v>
      </c>
      <c r="D24" s="79">
        <v>185</v>
      </c>
      <c r="E24" s="79">
        <v>114</v>
      </c>
      <c r="F24" s="79">
        <v>92</v>
      </c>
      <c r="G24" s="79">
        <v>182</v>
      </c>
      <c r="H24" s="79">
        <v>166</v>
      </c>
      <c r="I24" s="10">
        <f t="shared" si="0"/>
        <v>177</v>
      </c>
      <c r="J24" s="6">
        <f t="shared" si="1"/>
        <v>155.85714285714286</v>
      </c>
    </row>
    <row r="25" spans="1:10" x14ac:dyDescent="0.35">
      <c r="A25" s="77">
        <v>0.75</v>
      </c>
      <c r="B25" s="79">
        <v>138</v>
      </c>
      <c r="C25" s="79">
        <v>146</v>
      </c>
      <c r="D25" s="79">
        <v>163</v>
      </c>
      <c r="E25" s="79">
        <v>121</v>
      </c>
      <c r="F25" s="79">
        <v>71</v>
      </c>
      <c r="G25" s="79">
        <v>123</v>
      </c>
      <c r="H25" s="79">
        <v>124</v>
      </c>
      <c r="I25" s="10">
        <f t="shared" si="0"/>
        <v>138.80000000000001</v>
      </c>
      <c r="J25" s="6">
        <f t="shared" si="1"/>
        <v>126.57142857142857</v>
      </c>
    </row>
    <row r="26" spans="1:10" x14ac:dyDescent="0.35">
      <c r="A26" s="77">
        <v>0.79166666666666696</v>
      </c>
      <c r="B26" s="79">
        <v>118</v>
      </c>
      <c r="C26" s="79">
        <v>92</v>
      </c>
      <c r="D26" s="79">
        <v>111</v>
      </c>
      <c r="E26" s="79">
        <v>83</v>
      </c>
      <c r="F26" s="79">
        <v>66</v>
      </c>
      <c r="G26" s="79">
        <v>62</v>
      </c>
      <c r="H26" s="79">
        <v>97</v>
      </c>
      <c r="I26" s="10">
        <f t="shared" si="0"/>
        <v>96</v>
      </c>
      <c r="J26" s="6">
        <f t="shared" si="1"/>
        <v>89.857142857142861</v>
      </c>
    </row>
    <row r="27" spans="1:10" x14ac:dyDescent="0.35">
      <c r="A27" s="77">
        <v>0.83333333333333304</v>
      </c>
      <c r="B27" s="79">
        <v>69</v>
      </c>
      <c r="C27" s="79">
        <v>68</v>
      </c>
      <c r="D27" s="79">
        <v>83</v>
      </c>
      <c r="E27" s="79">
        <v>64</v>
      </c>
      <c r="F27" s="79">
        <v>56</v>
      </c>
      <c r="G27" s="79">
        <v>59</v>
      </c>
      <c r="H27" s="79">
        <v>69</v>
      </c>
      <c r="I27" s="10">
        <f t="shared" si="0"/>
        <v>69.599999999999994</v>
      </c>
      <c r="J27" s="6">
        <f t="shared" si="1"/>
        <v>66.857142857142861</v>
      </c>
    </row>
    <row r="28" spans="1:10" x14ac:dyDescent="0.35">
      <c r="A28" s="77">
        <v>0.875</v>
      </c>
      <c r="B28" s="79">
        <v>53</v>
      </c>
      <c r="C28" s="79">
        <v>38</v>
      </c>
      <c r="D28" s="79">
        <v>68</v>
      </c>
      <c r="E28" s="79">
        <v>58</v>
      </c>
      <c r="F28" s="79">
        <v>38</v>
      </c>
      <c r="G28" s="79">
        <v>41</v>
      </c>
      <c r="H28" s="79">
        <v>54</v>
      </c>
      <c r="I28" s="10">
        <f t="shared" si="0"/>
        <v>50.8</v>
      </c>
      <c r="J28" s="6">
        <f t="shared" si="1"/>
        <v>50</v>
      </c>
    </row>
    <row r="29" spans="1:10" x14ac:dyDescent="0.35">
      <c r="A29" s="77">
        <v>0.91666666666666696</v>
      </c>
      <c r="B29" s="79">
        <v>38</v>
      </c>
      <c r="C29" s="79">
        <v>33</v>
      </c>
      <c r="D29" s="79">
        <v>55</v>
      </c>
      <c r="E29" s="79">
        <v>36</v>
      </c>
      <c r="F29" s="79">
        <v>23</v>
      </c>
      <c r="G29" s="79">
        <v>24</v>
      </c>
      <c r="H29" s="79">
        <v>20</v>
      </c>
      <c r="I29" s="10">
        <f t="shared" si="0"/>
        <v>34</v>
      </c>
      <c r="J29" s="6">
        <f t="shared" si="1"/>
        <v>32.714285714285715</v>
      </c>
    </row>
    <row r="30" spans="1:10" ht="15" thickBot="1" x14ac:dyDescent="0.4">
      <c r="A30" s="78">
        <v>0.95833333333333304</v>
      </c>
      <c r="B30" s="172">
        <v>10</v>
      </c>
      <c r="C30" s="172">
        <v>15</v>
      </c>
      <c r="D30" s="172">
        <v>24</v>
      </c>
      <c r="E30" s="172">
        <v>25</v>
      </c>
      <c r="F30" s="172">
        <v>12</v>
      </c>
      <c r="G30" s="172">
        <v>12</v>
      </c>
      <c r="H30" s="172">
        <v>14</v>
      </c>
      <c r="I30" s="10">
        <f t="shared" si="0"/>
        <v>15</v>
      </c>
      <c r="J30" s="7">
        <f t="shared" si="1"/>
        <v>16</v>
      </c>
    </row>
    <row r="31" spans="1:10" x14ac:dyDescent="0.35">
      <c r="A31" s="75"/>
      <c r="B31" s="79"/>
      <c r="C31" s="79"/>
      <c r="D31" s="79"/>
      <c r="E31" s="79"/>
      <c r="F31" s="79"/>
      <c r="G31" s="79"/>
      <c r="H31" s="79"/>
      <c r="I31" s="101"/>
      <c r="J31" s="2"/>
    </row>
    <row r="32" spans="1:10" x14ac:dyDescent="0.35">
      <c r="A32" s="75" t="s">
        <v>17</v>
      </c>
      <c r="B32" s="79"/>
      <c r="C32" s="79"/>
      <c r="D32" s="79"/>
      <c r="E32" s="79"/>
      <c r="F32" s="79"/>
      <c r="G32" s="79"/>
      <c r="H32" s="79"/>
      <c r="I32" s="9"/>
      <c r="J32" s="2"/>
    </row>
    <row r="33" spans="1:10" x14ac:dyDescent="0.35">
      <c r="A33" s="75" t="s">
        <v>16</v>
      </c>
      <c r="B33" s="79">
        <v>1642</v>
      </c>
      <c r="C33" s="79">
        <v>1722</v>
      </c>
      <c r="D33" s="79">
        <v>1899</v>
      </c>
      <c r="E33" s="79">
        <v>1501</v>
      </c>
      <c r="F33" s="79">
        <v>1162</v>
      </c>
      <c r="G33" s="79">
        <v>1735</v>
      </c>
      <c r="H33" s="79">
        <v>1752</v>
      </c>
      <c r="I33" s="10">
        <f t="shared" ref="I33:I36" si="2">AVERAGE(B33:D33,G33:H33)</f>
        <v>1750</v>
      </c>
      <c r="J33" s="6">
        <f t="shared" ref="J33:J36" si="3">AVERAGE(B33:H33)</f>
        <v>1630.4285714285713</v>
      </c>
    </row>
    <row r="34" spans="1:10" x14ac:dyDescent="0.35">
      <c r="A34" s="75" t="s">
        <v>15</v>
      </c>
      <c r="B34" s="79">
        <v>2033</v>
      </c>
      <c r="C34" s="79">
        <v>2083</v>
      </c>
      <c r="D34" s="79">
        <v>2299</v>
      </c>
      <c r="E34" s="79">
        <v>1753</v>
      </c>
      <c r="F34" s="79">
        <v>1348</v>
      </c>
      <c r="G34" s="79">
        <v>2059</v>
      </c>
      <c r="H34" s="79">
        <v>2134</v>
      </c>
      <c r="I34" s="10">
        <f t="shared" si="2"/>
        <v>2121.6</v>
      </c>
      <c r="J34" s="6">
        <f t="shared" si="3"/>
        <v>1958.4285714285713</v>
      </c>
    </row>
    <row r="35" spans="1:10" x14ac:dyDescent="0.35">
      <c r="A35" s="75" t="s">
        <v>14</v>
      </c>
      <c r="B35" s="79">
        <v>2081</v>
      </c>
      <c r="C35" s="79">
        <v>2131</v>
      </c>
      <c r="D35" s="79">
        <v>2378</v>
      </c>
      <c r="E35" s="79">
        <v>1814</v>
      </c>
      <c r="F35" s="79">
        <v>1383</v>
      </c>
      <c r="G35" s="79">
        <v>2095</v>
      </c>
      <c r="H35" s="79">
        <v>2168</v>
      </c>
      <c r="I35" s="10">
        <f t="shared" si="2"/>
        <v>2170.6</v>
      </c>
      <c r="J35" s="6">
        <f t="shared" si="3"/>
        <v>2007.1428571428571</v>
      </c>
    </row>
    <row r="36" spans="1:10" x14ac:dyDescent="0.35">
      <c r="A36" s="75" t="s">
        <v>13</v>
      </c>
      <c r="B36" s="79">
        <v>2170</v>
      </c>
      <c r="C36" s="79">
        <v>2208</v>
      </c>
      <c r="D36" s="79">
        <v>2461</v>
      </c>
      <c r="E36" s="79">
        <v>1874</v>
      </c>
      <c r="F36" s="79">
        <v>1441</v>
      </c>
      <c r="G36" s="79">
        <v>2181</v>
      </c>
      <c r="H36" s="79">
        <v>2249</v>
      </c>
      <c r="I36" s="10">
        <f t="shared" si="2"/>
        <v>2253.8000000000002</v>
      </c>
      <c r="J36" s="6">
        <f t="shared" si="3"/>
        <v>2083.4285714285716</v>
      </c>
    </row>
    <row r="37" spans="1:10" ht="15" thickBot="1" x14ac:dyDescent="0.4">
      <c r="A37" s="76"/>
      <c r="B37" s="172"/>
      <c r="C37" s="172"/>
      <c r="D37" s="172"/>
      <c r="E37" s="172"/>
      <c r="F37" s="172"/>
      <c r="G37" s="172"/>
      <c r="H37" s="172"/>
      <c r="I37" s="11"/>
      <c r="J37" s="3"/>
    </row>
    <row r="38" spans="1:10" x14ac:dyDescent="0.35">
      <c r="A38" s="75" t="s">
        <v>12</v>
      </c>
      <c r="B38" s="99">
        <v>0.29166666666666669</v>
      </c>
      <c r="C38" s="99">
        <v>0.29166666666666669</v>
      </c>
      <c r="D38" s="99">
        <v>0.33333333333333331</v>
      </c>
      <c r="E38" s="99">
        <v>0.45833333333333331</v>
      </c>
      <c r="F38" s="99">
        <v>0.45833333333333331</v>
      </c>
      <c r="G38" s="99">
        <v>0.33333333333333331</v>
      </c>
      <c r="H38" s="99">
        <v>0.29166666666666669</v>
      </c>
      <c r="I38" s="88">
        <v>0.29166666666666669</v>
      </c>
      <c r="J38" s="88">
        <v>0.29166666666666669</v>
      </c>
    </row>
    <row r="39" spans="1:10" x14ac:dyDescent="0.35">
      <c r="A39" s="75"/>
      <c r="B39" s="79">
        <v>172</v>
      </c>
      <c r="C39" s="79">
        <v>169</v>
      </c>
      <c r="D39" s="79">
        <v>174</v>
      </c>
      <c r="E39" s="79">
        <v>172</v>
      </c>
      <c r="F39" s="79">
        <v>129</v>
      </c>
      <c r="G39" s="79">
        <v>183</v>
      </c>
      <c r="H39" s="79">
        <v>215</v>
      </c>
      <c r="I39" s="10">
        <v>181</v>
      </c>
      <c r="J39" s="6">
        <v>146</v>
      </c>
    </row>
    <row r="40" spans="1:10" x14ac:dyDescent="0.35">
      <c r="A40" s="75"/>
      <c r="B40" s="79"/>
      <c r="C40" s="79"/>
      <c r="D40" s="79"/>
      <c r="E40" s="79"/>
      <c r="F40" s="79"/>
      <c r="G40" s="79"/>
      <c r="H40" s="79"/>
      <c r="I40" s="9"/>
      <c r="J40" s="2"/>
    </row>
    <row r="41" spans="1:10" x14ac:dyDescent="0.35">
      <c r="A41" s="75" t="s">
        <v>11</v>
      </c>
      <c r="B41" s="99">
        <v>0.625</v>
      </c>
      <c r="C41" s="99">
        <v>0.70833333333333337</v>
      </c>
      <c r="D41" s="99">
        <v>0.66666666666666663</v>
      </c>
      <c r="E41" s="99">
        <v>0.54166666666666663</v>
      </c>
      <c r="F41" s="99">
        <v>0.5</v>
      </c>
      <c r="G41" s="99">
        <v>0.70833333333333337</v>
      </c>
      <c r="H41" s="99">
        <v>0.66666666666666663</v>
      </c>
      <c r="I41" s="80">
        <v>0.70833333333333337</v>
      </c>
      <c r="J41" s="95">
        <v>0.70833333333333337</v>
      </c>
    </row>
    <row r="42" spans="1:10" ht="15" thickBot="1" x14ac:dyDescent="0.4">
      <c r="A42" s="76"/>
      <c r="B42" s="172">
        <v>172</v>
      </c>
      <c r="C42" s="172">
        <v>191</v>
      </c>
      <c r="D42" s="172">
        <v>189</v>
      </c>
      <c r="E42" s="172">
        <v>147</v>
      </c>
      <c r="F42" s="172">
        <v>138</v>
      </c>
      <c r="G42" s="172">
        <v>182</v>
      </c>
      <c r="H42" s="172">
        <v>180</v>
      </c>
      <c r="I42" s="8">
        <v>177</v>
      </c>
      <c r="J42" s="7">
        <v>156</v>
      </c>
    </row>
    <row r="44" spans="1:10" x14ac:dyDescent="0.35">
      <c r="A44" s="69" t="s">
        <v>40</v>
      </c>
      <c r="B44" s="79"/>
      <c r="C44" s="79"/>
      <c r="D44" s="79"/>
      <c r="E44" s="79"/>
      <c r="F44" s="79"/>
      <c r="G44" s="79"/>
      <c r="H44" s="79"/>
      <c r="I44" s="79"/>
      <c r="J44" s="100" t="s">
        <v>89</v>
      </c>
    </row>
    <row r="45" spans="1:10" x14ac:dyDescent="0.35">
      <c r="A45" s="79"/>
      <c r="B45" s="79"/>
      <c r="C45" s="79"/>
      <c r="D45" s="79"/>
      <c r="E45" s="79"/>
      <c r="F45" s="79"/>
      <c r="G45" s="79"/>
      <c r="H45" s="79"/>
      <c r="I45" s="79"/>
      <c r="J45" s="79"/>
    </row>
    <row r="46" spans="1:10" x14ac:dyDescent="0.35">
      <c r="A46" s="79"/>
      <c r="B46" s="79"/>
      <c r="C46" s="79"/>
      <c r="D46" s="79"/>
      <c r="E46" s="79"/>
      <c r="F46" s="79"/>
      <c r="G46" s="79"/>
      <c r="H46" s="79"/>
      <c r="I46" s="79"/>
      <c r="J46" s="79"/>
    </row>
    <row r="47" spans="1:10" x14ac:dyDescent="0.35">
      <c r="A47" s="69" t="s">
        <v>0</v>
      </c>
      <c r="B47" s="69">
        <v>46529</v>
      </c>
      <c r="C47" s="79"/>
      <c r="D47" s="69" t="s">
        <v>1</v>
      </c>
      <c r="E47" s="69">
        <v>46529</v>
      </c>
      <c r="F47" s="79"/>
      <c r="G47" s="79"/>
      <c r="H47" s="69" t="s">
        <v>47</v>
      </c>
      <c r="I47" s="69">
        <v>52.799381259999997</v>
      </c>
      <c r="J47" s="69">
        <v>1.494E-2</v>
      </c>
    </row>
    <row r="48" spans="1:10" x14ac:dyDescent="0.35">
      <c r="A48" s="70" t="s">
        <v>65</v>
      </c>
      <c r="B48" s="79"/>
      <c r="C48" s="79"/>
      <c r="D48" s="79"/>
      <c r="E48" s="79"/>
      <c r="F48" s="79"/>
      <c r="G48" s="79"/>
      <c r="H48" s="69" t="s">
        <v>2</v>
      </c>
      <c r="I48" s="69" t="s">
        <v>81</v>
      </c>
      <c r="J48" s="79"/>
    </row>
    <row r="49" spans="1:10" x14ac:dyDescent="0.35">
      <c r="A49" s="79"/>
      <c r="B49" s="79"/>
      <c r="C49" s="79"/>
      <c r="D49" s="79"/>
      <c r="E49" s="71" t="s">
        <v>9</v>
      </c>
      <c r="F49" s="79"/>
      <c r="G49" s="79"/>
      <c r="H49" s="79"/>
      <c r="I49" s="79"/>
      <c r="J49" s="79"/>
    </row>
    <row r="50" spans="1:10" x14ac:dyDescent="0.35">
      <c r="A50" s="79"/>
      <c r="B50" s="79"/>
      <c r="C50" s="79"/>
      <c r="D50" s="79"/>
      <c r="E50" s="71" t="s">
        <v>67</v>
      </c>
      <c r="F50" s="79"/>
      <c r="G50" s="79"/>
      <c r="H50" s="79"/>
      <c r="I50" s="79"/>
      <c r="J50" s="79"/>
    </row>
    <row r="51" spans="1:10" ht="15" thickBot="1" x14ac:dyDescent="0.4">
      <c r="A51" s="79"/>
      <c r="B51" s="79"/>
      <c r="C51" s="79"/>
      <c r="D51" s="79"/>
      <c r="E51" s="79"/>
      <c r="F51" s="79"/>
      <c r="G51" s="79"/>
      <c r="H51" s="79"/>
      <c r="I51" s="79"/>
      <c r="J51" s="79"/>
    </row>
    <row r="52" spans="1:10" ht="36" thickBot="1" x14ac:dyDescent="0.4">
      <c r="A52" s="3"/>
      <c r="B52" s="81" t="s">
        <v>82</v>
      </c>
      <c r="C52" s="81" t="s">
        <v>83</v>
      </c>
      <c r="D52" s="81" t="s">
        <v>84</v>
      </c>
      <c r="E52" s="81" t="s">
        <v>85</v>
      </c>
      <c r="F52" s="81" t="s">
        <v>86</v>
      </c>
      <c r="G52" s="81" t="s">
        <v>87</v>
      </c>
      <c r="H52" s="81" t="s">
        <v>88</v>
      </c>
      <c r="I52" s="72" t="s">
        <v>19</v>
      </c>
      <c r="J52" s="74" t="s">
        <v>18</v>
      </c>
    </row>
    <row r="53" spans="1:10" x14ac:dyDescent="0.35">
      <c r="A53" s="77">
        <v>0</v>
      </c>
      <c r="B53" s="79">
        <v>7</v>
      </c>
      <c r="C53" s="79">
        <v>4</v>
      </c>
      <c r="D53" s="79">
        <v>5</v>
      </c>
      <c r="E53" s="79">
        <v>21</v>
      </c>
      <c r="F53" s="79">
        <v>17</v>
      </c>
      <c r="G53" s="79">
        <v>7</v>
      </c>
      <c r="H53" s="79">
        <v>7</v>
      </c>
      <c r="I53" s="10">
        <f>AVERAGE(B53:D53,G53:H53)</f>
        <v>6</v>
      </c>
      <c r="J53" s="87">
        <f>AVERAGE(B53:H53)</f>
        <v>9.7142857142857135</v>
      </c>
    </row>
    <row r="54" spans="1:10" x14ac:dyDescent="0.35">
      <c r="A54" s="77">
        <v>4.1666666666666699E-2</v>
      </c>
      <c r="B54" s="79">
        <v>7</v>
      </c>
      <c r="C54" s="79">
        <v>2</v>
      </c>
      <c r="D54" s="79">
        <v>2</v>
      </c>
      <c r="E54" s="79">
        <v>6</v>
      </c>
      <c r="F54" s="79">
        <v>6</v>
      </c>
      <c r="G54" s="79">
        <v>7</v>
      </c>
      <c r="H54" s="79">
        <v>4</v>
      </c>
      <c r="I54" s="10">
        <f t="shared" ref="I54:I76" si="4">AVERAGE(B54:D54,G54:H54)</f>
        <v>4.4000000000000004</v>
      </c>
      <c r="J54" s="6">
        <f>AVERAGE(B54:H54)</f>
        <v>4.8571428571428568</v>
      </c>
    </row>
    <row r="55" spans="1:10" x14ac:dyDescent="0.35">
      <c r="A55" s="77">
        <v>8.3333333333333301E-2</v>
      </c>
      <c r="B55" s="79">
        <v>9</v>
      </c>
      <c r="C55" s="79">
        <v>5</v>
      </c>
      <c r="D55" s="79">
        <v>4</v>
      </c>
      <c r="E55" s="79">
        <v>7</v>
      </c>
      <c r="F55" s="79">
        <v>3</v>
      </c>
      <c r="G55" s="79">
        <v>4</v>
      </c>
      <c r="H55" s="79">
        <v>5</v>
      </c>
      <c r="I55" s="10">
        <f t="shared" si="4"/>
        <v>5.4</v>
      </c>
      <c r="J55" s="6">
        <f t="shared" ref="J55:J76" si="5">AVERAGE(B55:H55)</f>
        <v>5.2857142857142856</v>
      </c>
    </row>
    <row r="56" spans="1:10" x14ac:dyDescent="0.35">
      <c r="A56" s="77">
        <v>0.125</v>
      </c>
      <c r="B56" s="79">
        <v>5</v>
      </c>
      <c r="C56" s="79">
        <v>8</v>
      </c>
      <c r="D56" s="79">
        <v>5</v>
      </c>
      <c r="E56" s="79">
        <v>4</v>
      </c>
      <c r="F56" s="79">
        <v>2</v>
      </c>
      <c r="G56" s="79">
        <v>2</v>
      </c>
      <c r="H56" s="79">
        <v>6</v>
      </c>
      <c r="I56" s="10">
        <f t="shared" si="4"/>
        <v>5.2</v>
      </c>
      <c r="J56" s="6">
        <f t="shared" si="5"/>
        <v>4.5714285714285712</v>
      </c>
    </row>
    <row r="57" spans="1:10" x14ac:dyDescent="0.35">
      <c r="A57" s="77">
        <v>0.16666666666666699</v>
      </c>
      <c r="B57" s="79">
        <v>7</v>
      </c>
      <c r="C57" s="79">
        <v>8</v>
      </c>
      <c r="D57" s="79">
        <v>6</v>
      </c>
      <c r="E57" s="79">
        <v>7</v>
      </c>
      <c r="F57" s="79">
        <v>2</v>
      </c>
      <c r="G57" s="79">
        <v>13</v>
      </c>
      <c r="H57" s="79">
        <v>12</v>
      </c>
      <c r="I57" s="10">
        <f t="shared" si="4"/>
        <v>9.1999999999999993</v>
      </c>
      <c r="J57" s="6">
        <f t="shared" si="5"/>
        <v>7.8571428571428568</v>
      </c>
    </row>
    <row r="58" spans="1:10" x14ac:dyDescent="0.35">
      <c r="A58" s="77">
        <v>0.20833333333333301</v>
      </c>
      <c r="B58" s="79">
        <v>30</v>
      </c>
      <c r="C58" s="79">
        <v>27</v>
      </c>
      <c r="D58" s="79">
        <v>22</v>
      </c>
      <c r="E58" s="79">
        <v>14</v>
      </c>
      <c r="F58" s="79">
        <v>11</v>
      </c>
      <c r="G58" s="79">
        <v>17</v>
      </c>
      <c r="H58" s="79">
        <v>19</v>
      </c>
      <c r="I58" s="10">
        <f t="shared" si="4"/>
        <v>23</v>
      </c>
      <c r="J58" s="6">
        <f t="shared" si="5"/>
        <v>20</v>
      </c>
    </row>
    <row r="59" spans="1:10" x14ac:dyDescent="0.35">
      <c r="A59" s="77">
        <v>0.25</v>
      </c>
      <c r="B59" s="79">
        <v>77</v>
      </c>
      <c r="C59" s="79">
        <v>61</v>
      </c>
      <c r="D59" s="79">
        <v>68</v>
      </c>
      <c r="E59" s="79">
        <v>31</v>
      </c>
      <c r="F59" s="79">
        <v>22</v>
      </c>
      <c r="G59" s="79">
        <v>70</v>
      </c>
      <c r="H59" s="79">
        <v>58</v>
      </c>
      <c r="I59" s="10">
        <f t="shared" si="4"/>
        <v>66.8</v>
      </c>
      <c r="J59" s="6">
        <f t="shared" si="5"/>
        <v>55.285714285714285</v>
      </c>
    </row>
    <row r="60" spans="1:10" x14ac:dyDescent="0.35">
      <c r="A60" s="77">
        <v>0.29166666666666702</v>
      </c>
      <c r="B60" s="79">
        <v>147</v>
      </c>
      <c r="C60" s="79">
        <v>144</v>
      </c>
      <c r="D60" s="79">
        <v>147</v>
      </c>
      <c r="E60" s="79">
        <v>76</v>
      </c>
      <c r="F60" s="79">
        <v>40</v>
      </c>
      <c r="G60" s="79">
        <v>159</v>
      </c>
      <c r="H60" s="79">
        <v>148</v>
      </c>
      <c r="I60" s="10">
        <f t="shared" si="4"/>
        <v>149</v>
      </c>
      <c r="J60" s="6">
        <f t="shared" si="5"/>
        <v>123</v>
      </c>
    </row>
    <row r="61" spans="1:10" x14ac:dyDescent="0.35">
      <c r="A61" s="77">
        <v>0.33333333333333298</v>
      </c>
      <c r="B61" s="79">
        <v>171</v>
      </c>
      <c r="C61" s="79">
        <v>181</v>
      </c>
      <c r="D61" s="79">
        <v>161</v>
      </c>
      <c r="E61" s="79">
        <v>90</v>
      </c>
      <c r="F61" s="79">
        <v>64</v>
      </c>
      <c r="G61" s="79">
        <v>170</v>
      </c>
      <c r="H61" s="79">
        <v>163</v>
      </c>
      <c r="I61" s="10">
        <f t="shared" si="4"/>
        <v>169.2</v>
      </c>
      <c r="J61" s="6">
        <f t="shared" si="5"/>
        <v>142.85714285714286</v>
      </c>
    </row>
    <row r="62" spans="1:10" x14ac:dyDescent="0.35">
      <c r="A62" s="77">
        <v>0.375</v>
      </c>
      <c r="B62" s="79">
        <v>137</v>
      </c>
      <c r="C62" s="79">
        <v>150</v>
      </c>
      <c r="D62" s="79">
        <v>133</v>
      </c>
      <c r="E62" s="79">
        <v>133</v>
      </c>
      <c r="F62" s="79">
        <v>81</v>
      </c>
      <c r="G62" s="79">
        <v>142</v>
      </c>
      <c r="H62" s="79">
        <v>150</v>
      </c>
      <c r="I62" s="10">
        <f t="shared" si="4"/>
        <v>142.4</v>
      </c>
      <c r="J62" s="6">
        <f t="shared" si="5"/>
        <v>132.28571428571428</v>
      </c>
    </row>
    <row r="63" spans="1:10" x14ac:dyDescent="0.35">
      <c r="A63" s="77">
        <v>0.41666666666666702</v>
      </c>
      <c r="B63" s="79">
        <v>126</v>
      </c>
      <c r="C63" s="79">
        <v>117</v>
      </c>
      <c r="D63" s="79">
        <v>147</v>
      </c>
      <c r="E63" s="79">
        <v>153</v>
      </c>
      <c r="F63" s="79">
        <v>87</v>
      </c>
      <c r="G63" s="79">
        <v>128</v>
      </c>
      <c r="H63" s="79">
        <v>139</v>
      </c>
      <c r="I63" s="10">
        <f t="shared" si="4"/>
        <v>131.4</v>
      </c>
      <c r="J63" s="6">
        <f t="shared" si="5"/>
        <v>128.14285714285714</v>
      </c>
    </row>
    <row r="64" spans="1:10" x14ac:dyDescent="0.35">
      <c r="A64" s="77">
        <v>0.45833333333333298</v>
      </c>
      <c r="B64" s="79">
        <v>104</v>
      </c>
      <c r="C64" s="79">
        <v>108</v>
      </c>
      <c r="D64" s="79">
        <v>125</v>
      </c>
      <c r="E64" s="79">
        <v>145</v>
      </c>
      <c r="F64" s="79">
        <v>106</v>
      </c>
      <c r="G64" s="79">
        <v>131</v>
      </c>
      <c r="H64" s="79">
        <v>115</v>
      </c>
      <c r="I64" s="10">
        <f t="shared" si="4"/>
        <v>116.6</v>
      </c>
      <c r="J64" s="6">
        <f t="shared" si="5"/>
        <v>119.14285714285714</v>
      </c>
    </row>
    <row r="65" spans="1:10" x14ac:dyDescent="0.35">
      <c r="A65" s="77">
        <v>0.5</v>
      </c>
      <c r="B65" s="79">
        <v>113</v>
      </c>
      <c r="C65" s="79">
        <v>122</v>
      </c>
      <c r="D65" s="79">
        <v>135</v>
      </c>
      <c r="E65" s="79">
        <v>110</v>
      </c>
      <c r="F65" s="79">
        <v>127</v>
      </c>
      <c r="G65" s="79">
        <v>113</v>
      </c>
      <c r="H65" s="79">
        <v>107</v>
      </c>
      <c r="I65" s="10">
        <f t="shared" si="4"/>
        <v>118</v>
      </c>
      <c r="J65" s="6">
        <f t="shared" si="5"/>
        <v>118.14285714285714</v>
      </c>
    </row>
    <row r="66" spans="1:10" x14ac:dyDescent="0.35">
      <c r="A66" s="77">
        <v>0.54166666666666696</v>
      </c>
      <c r="B66" s="79">
        <v>120</v>
      </c>
      <c r="C66" s="79">
        <v>115</v>
      </c>
      <c r="D66" s="79">
        <v>156</v>
      </c>
      <c r="E66" s="79">
        <v>122</v>
      </c>
      <c r="F66" s="79">
        <v>119</v>
      </c>
      <c r="G66" s="79">
        <v>121</v>
      </c>
      <c r="H66" s="79">
        <v>148</v>
      </c>
      <c r="I66" s="10">
        <f t="shared" si="4"/>
        <v>132</v>
      </c>
      <c r="J66" s="6">
        <f t="shared" si="5"/>
        <v>128.71428571428572</v>
      </c>
    </row>
    <row r="67" spans="1:10" x14ac:dyDescent="0.35">
      <c r="A67" s="77">
        <v>0.58333333333333304</v>
      </c>
      <c r="B67" s="79">
        <v>135</v>
      </c>
      <c r="C67" s="79">
        <v>117</v>
      </c>
      <c r="D67" s="79">
        <v>167</v>
      </c>
      <c r="E67" s="79">
        <v>115</v>
      </c>
      <c r="F67" s="79">
        <v>101</v>
      </c>
      <c r="G67" s="79">
        <v>141</v>
      </c>
      <c r="H67" s="79">
        <v>151</v>
      </c>
      <c r="I67" s="10">
        <f t="shared" si="4"/>
        <v>142.19999999999999</v>
      </c>
      <c r="J67" s="6">
        <f t="shared" si="5"/>
        <v>132.42857142857142</v>
      </c>
    </row>
    <row r="68" spans="1:10" x14ac:dyDescent="0.35">
      <c r="A68" s="77">
        <v>0.625</v>
      </c>
      <c r="B68" s="79">
        <v>171</v>
      </c>
      <c r="C68" s="79">
        <v>177</v>
      </c>
      <c r="D68" s="79">
        <v>182</v>
      </c>
      <c r="E68" s="79">
        <v>127</v>
      </c>
      <c r="F68" s="79">
        <v>107</v>
      </c>
      <c r="G68" s="79">
        <v>162</v>
      </c>
      <c r="H68" s="79">
        <v>185</v>
      </c>
      <c r="I68" s="10">
        <f t="shared" si="4"/>
        <v>175.4</v>
      </c>
      <c r="J68" s="6">
        <f t="shared" si="5"/>
        <v>158.71428571428572</v>
      </c>
    </row>
    <row r="69" spans="1:10" x14ac:dyDescent="0.35">
      <c r="A69" s="77">
        <v>0.66666666666666696</v>
      </c>
      <c r="B69" s="79">
        <v>201</v>
      </c>
      <c r="C69" s="79">
        <v>193</v>
      </c>
      <c r="D69" s="79">
        <v>189</v>
      </c>
      <c r="E69" s="79">
        <v>134</v>
      </c>
      <c r="F69" s="79">
        <v>118</v>
      </c>
      <c r="G69" s="79">
        <v>194</v>
      </c>
      <c r="H69" s="79">
        <v>196</v>
      </c>
      <c r="I69" s="10">
        <f t="shared" si="4"/>
        <v>194.6</v>
      </c>
      <c r="J69" s="6">
        <f t="shared" si="5"/>
        <v>175</v>
      </c>
    </row>
    <row r="70" spans="1:10" x14ac:dyDescent="0.35">
      <c r="A70" s="77">
        <v>0.70833333333333304</v>
      </c>
      <c r="B70" s="79">
        <v>227</v>
      </c>
      <c r="C70" s="79">
        <v>208</v>
      </c>
      <c r="D70" s="79">
        <v>220</v>
      </c>
      <c r="E70" s="79">
        <v>127</v>
      </c>
      <c r="F70" s="79">
        <v>81</v>
      </c>
      <c r="G70" s="79">
        <v>188</v>
      </c>
      <c r="H70" s="79">
        <v>231</v>
      </c>
      <c r="I70" s="10">
        <f t="shared" si="4"/>
        <v>214.8</v>
      </c>
      <c r="J70" s="6">
        <f t="shared" si="5"/>
        <v>183.14285714285714</v>
      </c>
    </row>
    <row r="71" spans="1:10" x14ac:dyDescent="0.35">
      <c r="A71" s="77">
        <v>0.75</v>
      </c>
      <c r="B71" s="79">
        <v>157</v>
      </c>
      <c r="C71" s="79">
        <v>144</v>
      </c>
      <c r="D71" s="79">
        <v>193</v>
      </c>
      <c r="E71" s="79">
        <v>126</v>
      </c>
      <c r="F71" s="79">
        <v>74</v>
      </c>
      <c r="G71" s="79">
        <v>141</v>
      </c>
      <c r="H71" s="79">
        <v>167</v>
      </c>
      <c r="I71" s="10">
        <f t="shared" si="4"/>
        <v>160.4</v>
      </c>
      <c r="J71" s="6">
        <f t="shared" si="5"/>
        <v>143.14285714285714</v>
      </c>
    </row>
    <row r="72" spans="1:10" x14ac:dyDescent="0.35">
      <c r="A72" s="77">
        <v>0.79166666666666696</v>
      </c>
      <c r="B72" s="79">
        <v>89</v>
      </c>
      <c r="C72" s="79">
        <v>117</v>
      </c>
      <c r="D72" s="79">
        <v>110</v>
      </c>
      <c r="E72" s="79">
        <v>105</v>
      </c>
      <c r="F72" s="79">
        <v>59</v>
      </c>
      <c r="G72" s="79">
        <v>77</v>
      </c>
      <c r="H72" s="79">
        <v>86</v>
      </c>
      <c r="I72" s="10">
        <f t="shared" si="4"/>
        <v>95.8</v>
      </c>
      <c r="J72" s="6">
        <f t="shared" si="5"/>
        <v>91.857142857142861</v>
      </c>
    </row>
    <row r="73" spans="1:10" x14ac:dyDescent="0.35">
      <c r="A73" s="77">
        <v>0.83333333333333304</v>
      </c>
      <c r="B73" s="79">
        <v>66</v>
      </c>
      <c r="C73" s="79">
        <v>82</v>
      </c>
      <c r="D73" s="79">
        <v>79</v>
      </c>
      <c r="E73" s="79">
        <v>70</v>
      </c>
      <c r="F73" s="79">
        <v>64</v>
      </c>
      <c r="G73" s="79">
        <v>60</v>
      </c>
      <c r="H73" s="79">
        <v>66</v>
      </c>
      <c r="I73" s="10">
        <f t="shared" si="4"/>
        <v>70.599999999999994</v>
      </c>
      <c r="J73" s="6">
        <f t="shared" si="5"/>
        <v>69.571428571428569</v>
      </c>
    </row>
    <row r="74" spans="1:10" x14ac:dyDescent="0.35">
      <c r="A74" s="77">
        <v>0.875</v>
      </c>
      <c r="B74" s="79">
        <v>57</v>
      </c>
      <c r="C74" s="79">
        <v>41</v>
      </c>
      <c r="D74" s="79">
        <v>68</v>
      </c>
      <c r="E74" s="79">
        <v>56</v>
      </c>
      <c r="F74" s="79">
        <v>39</v>
      </c>
      <c r="G74" s="79">
        <v>32</v>
      </c>
      <c r="H74" s="79">
        <v>45</v>
      </c>
      <c r="I74" s="10">
        <f t="shared" si="4"/>
        <v>48.6</v>
      </c>
      <c r="J74" s="6">
        <f t="shared" si="5"/>
        <v>48.285714285714285</v>
      </c>
    </row>
    <row r="75" spans="1:10" x14ac:dyDescent="0.35">
      <c r="A75" s="77">
        <v>0.91666666666666696</v>
      </c>
      <c r="B75" s="79">
        <v>32</v>
      </c>
      <c r="C75" s="79">
        <v>33</v>
      </c>
      <c r="D75" s="79">
        <v>62</v>
      </c>
      <c r="E75" s="79">
        <v>36</v>
      </c>
      <c r="F75" s="79">
        <v>26</v>
      </c>
      <c r="G75" s="79">
        <v>23</v>
      </c>
      <c r="H75" s="79">
        <v>26</v>
      </c>
      <c r="I75" s="10">
        <f t="shared" si="4"/>
        <v>35.200000000000003</v>
      </c>
      <c r="J75" s="6">
        <f t="shared" si="5"/>
        <v>34</v>
      </c>
    </row>
    <row r="76" spans="1:10" ht="15" thickBot="1" x14ac:dyDescent="0.4">
      <c r="A76" s="78">
        <v>0.95833333333333304</v>
      </c>
      <c r="B76" s="172">
        <v>16</v>
      </c>
      <c r="C76" s="172">
        <v>14</v>
      </c>
      <c r="D76" s="172">
        <v>17</v>
      </c>
      <c r="E76" s="172">
        <v>17</v>
      </c>
      <c r="F76" s="172">
        <v>13</v>
      </c>
      <c r="G76" s="172">
        <v>14</v>
      </c>
      <c r="H76" s="172">
        <v>11</v>
      </c>
      <c r="I76" s="10">
        <f t="shared" si="4"/>
        <v>14.4</v>
      </c>
      <c r="J76" s="7">
        <f t="shared" si="5"/>
        <v>14.571428571428571</v>
      </c>
    </row>
    <row r="77" spans="1:10" x14ac:dyDescent="0.35">
      <c r="A77" s="75"/>
      <c r="B77" s="79"/>
      <c r="C77" s="79"/>
      <c r="D77" s="79"/>
      <c r="E77" s="79"/>
      <c r="F77" s="79"/>
      <c r="G77" s="79"/>
      <c r="H77" s="79"/>
      <c r="I77" s="101"/>
      <c r="J77" s="2"/>
    </row>
    <row r="78" spans="1:10" x14ac:dyDescent="0.35">
      <c r="A78" s="75" t="s">
        <v>17</v>
      </c>
      <c r="B78" s="79"/>
      <c r="C78" s="79"/>
      <c r="D78" s="79"/>
      <c r="E78" s="79"/>
      <c r="F78" s="79"/>
      <c r="G78" s="79"/>
      <c r="H78" s="79"/>
      <c r="I78" s="9"/>
      <c r="J78" s="2"/>
    </row>
    <row r="79" spans="1:10" x14ac:dyDescent="0.35">
      <c r="A79" s="75" t="s">
        <v>16</v>
      </c>
      <c r="B79" s="79">
        <v>1809</v>
      </c>
      <c r="C79" s="79">
        <v>1776</v>
      </c>
      <c r="D79" s="79">
        <v>1955</v>
      </c>
      <c r="E79" s="79">
        <v>1458</v>
      </c>
      <c r="F79" s="79">
        <v>1105</v>
      </c>
      <c r="G79" s="79">
        <v>1790</v>
      </c>
      <c r="H79" s="79">
        <v>1900</v>
      </c>
      <c r="I79" s="10">
        <f t="shared" ref="I79:I82" si="6">AVERAGE(B79:D79,G79:H79)</f>
        <v>1846</v>
      </c>
      <c r="J79" s="6">
        <f t="shared" ref="J79:J82" si="7">AVERAGE(B79:H79)</f>
        <v>1684.7142857142858</v>
      </c>
    </row>
    <row r="80" spans="1:10" x14ac:dyDescent="0.35">
      <c r="A80" s="75" t="s">
        <v>15</v>
      </c>
      <c r="B80" s="79">
        <v>2098</v>
      </c>
      <c r="C80" s="79">
        <v>2077</v>
      </c>
      <c r="D80" s="79">
        <v>2280</v>
      </c>
      <c r="E80" s="79">
        <v>1720</v>
      </c>
      <c r="F80" s="79">
        <v>1289</v>
      </c>
      <c r="G80" s="79">
        <v>2029</v>
      </c>
      <c r="H80" s="79">
        <v>2155</v>
      </c>
      <c r="I80" s="10">
        <f t="shared" si="6"/>
        <v>2127.8000000000002</v>
      </c>
      <c r="J80" s="6">
        <f t="shared" si="7"/>
        <v>1949.7142857142858</v>
      </c>
    </row>
    <row r="81" spans="1:10" x14ac:dyDescent="0.35">
      <c r="A81" s="75" t="s">
        <v>14</v>
      </c>
      <c r="B81" s="79">
        <v>2146</v>
      </c>
      <c r="C81" s="79">
        <v>2124</v>
      </c>
      <c r="D81" s="79">
        <v>2359</v>
      </c>
      <c r="E81" s="79">
        <v>1773</v>
      </c>
      <c r="F81" s="79">
        <v>1328</v>
      </c>
      <c r="G81" s="79">
        <v>2066</v>
      </c>
      <c r="H81" s="79">
        <v>2192</v>
      </c>
      <c r="I81" s="10">
        <f t="shared" si="6"/>
        <v>2177.4</v>
      </c>
      <c r="J81" s="6">
        <f t="shared" si="7"/>
        <v>1998.2857142857142</v>
      </c>
    </row>
    <row r="82" spans="1:10" x14ac:dyDescent="0.35">
      <c r="A82" s="75" t="s">
        <v>13</v>
      </c>
      <c r="B82" s="79">
        <v>2211</v>
      </c>
      <c r="C82" s="79">
        <v>2178</v>
      </c>
      <c r="D82" s="79">
        <v>2403</v>
      </c>
      <c r="E82" s="79">
        <v>1832</v>
      </c>
      <c r="F82" s="79">
        <v>1369</v>
      </c>
      <c r="G82" s="79">
        <v>2116</v>
      </c>
      <c r="H82" s="79">
        <v>2245</v>
      </c>
      <c r="I82" s="10">
        <f t="shared" si="6"/>
        <v>2230.6</v>
      </c>
      <c r="J82" s="6">
        <f t="shared" si="7"/>
        <v>2050.5714285714284</v>
      </c>
    </row>
    <row r="83" spans="1:10" ht="15" thickBot="1" x14ac:dyDescent="0.4">
      <c r="A83" s="76"/>
      <c r="B83" s="172"/>
      <c r="C83" s="172"/>
      <c r="D83" s="172"/>
      <c r="E83" s="172"/>
      <c r="F83" s="172"/>
      <c r="G83" s="172"/>
      <c r="H83" s="172"/>
      <c r="I83" s="11"/>
      <c r="J83" s="3"/>
    </row>
    <row r="84" spans="1:10" x14ac:dyDescent="0.35">
      <c r="A84" s="75" t="s">
        <v>12</v>
      </c>
      <c r="B84" s="99">
        <v>0.33333333333333331</v>
      </c>
      <c r="C84" s="99">
        <v>0.33333333333333331</v>
      </c>
      <c r="D84" s="99">
        <v>0.33333333333333331</v>
      </c>
      <c r="E84" s="99">
        <v>0.41666666666666669</v>
      </c>
      <c r="F84" s="99">
        <v>0.45833333333333331</v>
      </c>
      <c r="G84" s="99">
        <v>0.33333333333333331</v>
      </c>
      <c r="H84" s="99">
        <v>0.33333333333333331</v>
      </c>
      <c r="I84" s="88">
        <v>0.33333333333333331</v>
      </c>
      <c r="J84" s="89">
        <v>0.33333333333333331</v>
      </c>
    </row>
    <row r="85" spans="1:10" x14ac:dyDescent="0.35">
      <c r="A85" s="75"/>
      <c r="B85" s="79">
        <v>171</v>
      </c>
      <c r="C85" s="79">
        <v>181</v>
      </c>
      <c r="D85" s="79">
        <v>161</v>
      </c>
      <c r="E85" s="79">
        <v>153</v>
      </c>
      <c r="F85" s="79">
        <v>106</v>
      </c>
      <c r="G85" s="79">
        <v>170</v>
      </c>
      <c r="H85" s="79">
        <v>163</v>
      </c>
      <c r="I85" s="10">
        <v>169</v>
      </c>
      <c r="J85" s="10">
        <v>143</v>
      </c>
    </row>
    <row r="86" spans="1:10" x14ac:dyDescent="0.35">
      <c r="A86" s="75"/>
      <c r="B86" s="79"/>
      <c r="C86" s="79"/>
      <c r="D86" s="79"/>
      <c r="E86" s="79"/>
      <c r="F86" s="79"/>
      <c r="G86" s="79"/>
      <c r="H86" s="79"/>
      <c r="I86" s="9"/>
      <c r="J86" s="9"/>
    </row>
    <row r="87" spans="1:10" x14ac:dyDescent="0.35">
      <c r="A87" s="75" t="s">
        <v>11</v>
      </c>
      <c r="B87" s="99">
        <v>0.70833333333333337</v>
      </c>
      <c r="C87" s="99">
        <v>0.70833333333333337</v>
      </c>
      <c r="D87" s="99">
        <v>0.70833333333333337</v>
      </c>
      <c r="E87" s="99">
        <v>0.66666666666666663</v>
      </c>
      <c r="F87" s="99">
        <v>0.5</v>
      </c>
      <c r="G87" s="99">
        <v>0.66666666666666663</v>
      </c>
      <c r="H87" s="99">
        <v>0.70833333333333337</v>
      </c>
      <c r="I87" s="80">
        <v>0.70833333333333337</v>
      </c>
      <c r="J87" s="80">
        <v>0.70833333333333337</v>
      </c>
    </row>
    <row r="88" spans="1:10" ht="15" thickBot="1" x14ac:dyDescent="0.4">
      <c r="A88" s="76"/>
      <c r="B88" s="172">
        <v>227</v>
      </c>
      <c r="C88" s="172">
        <v>208</v>
      </c>
      <c r="D88" s="172">
        <v>220</v>
      </c>
      <c r="E88" s="172">
        <v>134</v>
      </c>
      <c r="F88" s="172">
        <v>127</v>
      </c>
      <c r="G88" s="172">
        <v>194</v>
      </c>
      <c r="H88" s="172">
        <v>231</v>
      </c>
      <c r="I88" s="8">
        <v>215</v>
      </c>
      <c r="J88" s="8">
        <v>183</v>
      </c>
    </row>
    <row r="90" spans="1:10" x14ac:dyDescent="0.35">
      <c r="A90" s="69" t="s">
        <v>40</v>
      </c>
      <c r="B90" s="79"/>
      <c r="C90" s="79"/>
      <c r="D90" s="79"/>
      <c r="E90" s="79"/>
      <c r="F90" s="79"/>
      <c r="G90" s="79"/>
      <c r="H90" s="79"/>
      <c r="I90" s="79"/>
      <c r="J90" s="100" t="s">
        <v>89</v>
      </c>
    </row>
    <row r="91" spans="1:10" x14ac:dyDescent="0.35">
      <c r="A91" s="79"/>
      <c r="B91" s="79"/>
      <c r="C91" s="79"/>
      <c r="D91" s="79"/>
      <c r="E91" s="79"/>
      <c r="F91" s="79"/>
      <c r="G91" s="79"/>
      <c r="H91" s="79"/>
      <c r="I91" s="79"/>
      <c r="J91" s="79"/>
    </row>
    <row r="92" spans="1:10" x14ac:dyDescent="0.35">
      <c r="A92" s="79"/>
      <c r="B92" s="79"/>
      <c r="C92" s="79"/>
      <c r="D92" s="79"/>
      <c r="E92" s="79"/>
      <c r="F92" s="79"/>
      <c r="G92" s="79"/>
      <c r="H92" s="79"/>
      <c r="I92" s="79"/>
      <c r="J92" s="79"/>
    </row>
    <row r="93" spans="1:10" x14ac:dyDescent="0.35">
      <c r="A93" s="69" t="s">
        <v>0</v>
      </c>
      <c r="B93" s="69">
        <v>46529</v>
      </c>
      <c r="C93" s="79"/>
      <c r="D93" s="69" t="s">
        <v>1</v>
      </c>
      <c r="E93" s="69">
        <v>46529</v>
      </c>
      <c r="F93" s="79"/>
      <c r="G93" s="79"/>
      <c r="H93" s="69" t="s">
        <v>47</v>
      </c>
      <c r="I93" s="69">
        <v>52.799381259999997</v>
      </c>
      <c r="J93" s="69">
        <v>1.494E-2</v>
      </c>
    </row>
    <row r="94" spans="1:10" x14ac:dyDescent="0.35">
      <c r="A94" s="70" t="s">
        <v>65</v>
      </c>
      <c r="B94" s="79"/>
      <c r="C94" s="79"/>
      <c r="D94" s="79"/>
      <c r="E94" s="79"/>
      <c r="F94" s="79"/>
      <c r="G94" s="79"/>
      <c r="H94" s="69" t="s">
        <v>2</v>
      </c>
      <c r="I94" s="69" t="s">
        <v>10</v>
      </c>
      <c r="J94" s="79"/>
    </row>
    <row r="95" spans="1:10" x14ac:dyDescent="0.35">
      <c r="A95" s="79"/>
      <c r="B95" s="79"/>
      <c r="C95" s="79"/>
      <c r="D95" s="79"/>
      <c r="E95" s="71" t="s">
        <v>9</v>
      </c>
      <c r="F95" s="79"/>
      <c r="G95" s="79"/>
      <c r="H95" s="79"/>
      <c r="I95" s="79"/>
      <c r="J95" s="79"/>
    </row>
    <row r="96" spans="1:10" x14ac:dyDescent="0.35">
      <c r="A96" s="79"/>
      <c r="B96" s="79"/>
      <c r="C96" s="79"/>
      <c r="D96" s="79"/>
      <c r="E96" s="71" t="s">
        <v>67</v>
      </c>
      <c r="F96" s="79"/>
      <c r="G96" s="79"/>
      <c r="H96" s="79"/>
      <c r="I96" s="79"/>
      <c r="J96" s="79"/>
    </row>
    <row r="97" spans="1:22" ht="15" thickBot="1" x14ac:dyDescent="0.4"/>
    <row r="98" spans="1:22" ht="36" thickBot="1" x14ac:dyDescent="0.4">
      <c r="A98" s="3"/>
      <c r="B98" s="81" t="s">
        <v>82</v>
      </c>
      <c r="C98" s="81" t="s">
        <v>83</v>
      </c>
      <c r="D98" s="81" t="s">
        <v>84</v>
      </c>
      <c r="E98" s="81" t="s">
        <v>85</v>
      </c>
      <c r="F98" s="81" t="s">
        <v>86</v>
      </c>
      <c r="G98" s="81" t="s">
        <v>87</v>
      </c>
      <c r="H98" s="81" t="s">
        <v>88</v>
      </c>
      <c r="I98" s="72" t="s">
        <v>19</v>
      </c>
      <c r="J98" s="74" t="s">
        <v>18</v>
      </c>
      <c r="M98" s="124"/>
      <c r="N98" s="96"/>
      <c r="O98" s="96"/>
      <c r="P98" s="96"/>
      <c r="Q98" s="96"/>
      <c r="R98" s="96"/>
      <c r="S98" s="96"/>
      <c r="T98" s="96"/>
      <c r="U98" s="96"/>
      <c r="V98" s="96"/>
    </row>
    <row r="99" spans="1:22" x14ac:dyDescent="0.35">
      <c r="A99" s="77">
        <v>0</v>
      </c>
      <c r="B99" s="79">
        <v>11</v>
      </c>
      <c r="C99" s="79">
        <v>8</v>
      </c>
      <c r="D99" s="79">
        <v>9</v>
      </c>
      <c r="E99" s="79">
        <v>41</v>
      </c>
      <c r="F99" s="79">
        <v>37</v>
      </c>
      <c r="G99" s="79">
        <v>17</v>
      </c>
      <c r="H99" s="79">
        <v>16</v>
      </c>
      <c r="I99" s="10">
        <f>AVERAGE(B99:D99,G99:H99)</f>
        <v>12.2</v>
      </c>
      <c r="J99" s="87">
        <f>AVERAGE(B99:H99)</f>
        <v>19.857142857142858</v>
      </c>
      <c r="M99" s="124"/>
      <c r="N99" s="96"/>
      <c r="O99" s="96"/>
      <c r="P99" s="96"/>
      <c r="Q99" s="96"/>
      <c r="R99" s="96"/>
      <c r="S99" s="96"/>
      <c r="T99" s="96"/>
      <c r="U99" s="96"/>
      <c r="V99" s="96"/>
    </row>
    <row r="100" spans="1:22" x14ac:dyDescent="0.35">
      <c r="A100" s="77">
        <v>4.1666666666666699E-2</v>
      </c>
      <c r="B100" s="79">
        <v>13</v>
      </c>
      <c r="C100" s="79">
        <v>5</v>
      </c>
      <c r="D100" s="79">
        <v>4</v>
      </c>
      <c r="E100" s="79">
        <v>8</v>
      </c>
      <c r="F100" s="79">
        <v>17</v>
      </c>
      <c r="G100" s="79">
        <v>10</v>
      </c>
      <c r="H100" s="79">
        <v>4</v>
      </c>
      <c r="I100" s="10">
        <f t="shared" ref="I100:I122" si="8">AVERAGE(B100:D100,G100:H100)</f>
        <v>7.2</v>
      </c>
      <c r="J100" s="6">
        <f>AVERAGE(B100:H100)</f>
        <v>8.7142857142857135</v>
      </c>
      <c r="M100" s="124"/>
      <c r="N100" s="97"/>
      <c r="O100" s="97"/>
      <c r="P100" s="97"/>
      <c r="Q100" s="97"/>
      <c r="R100" s="97"/>
      <c r="S100" s="97"/>
      <c r="T100" s="97"/>
      <c r="U100" s="96"/>
      <c r="V100" s="96"/>
    </row>
    <row r="101" spans="1:22" x14ac:dyDescent="0.35">
      <c r="A101" s="77">
        <v>8.3333333333333301E-2</v>
      </c>
      <c r="B101" s="79">
        <v>16</v>
      </c>
      <c r="C101" s="79">
        <v>13</v>
      </c>
      <c r="D101" s="79">
        <v>11</v>
      </c>
      <c r="E101" s="79">
        <v>17</v>
      </c>
      <c r="F101" s="79">
        <v>5</v>
      </c>
      <c r="G101" s="79">
        <v>8</v>
      </c>
      <c r="H101" s="79">
        <v>10</v>
      </c>
      <c r="I101" s="10">
        <f t="shared" si="8"/>
        <v>11.6</v>
      </c>
      <c r="J101" s="6">
        <f t="shared" ref="J101:J122" si="9">AVERAGE(B101:H101)</f>
        <v>11.428571428571429</v>
      </c>
      <c r="M101" s="98"/>
      <c r="N101" s="79"/>
      <c r="O101" s="79"/>
      <c r="P101" s="79"/>
      <c r="Q101" s="79"/>
      <c r="R101" s="79"/>
      <c r="S101" s="79"/>
      <c r="T101" s="79"/>
      <c r="U101" s="79"/>
      <c r="V101" s="79"/>
    </row>
    <row r="102" spans="1:22" x14ac:dyDescent="0.35">
      <c r="A102" s="77">
        <v>0.125</v>
      </c>
      <c r="B102" s="79">
        <v>14</v>
      </c>
      <c r="C102" s="79">
        <v>14</v>
      </c>
      <c r="D102" s="79">
        <v>11</v>
      </c>
      <c r="E102" s="79">
        <v>9</v>
      </c>
      <c r="F102" s="79">
        <v>7</v>
      </c>
      <c r="G102" s="79">
        <v>9</v>
      </c>
      <c r="H102" s="79">
        <v>17</v>
      </c>
      <c r="I102" s="10">
        <f t="shared" si="8"/>
        <v>13</v>
      </c>
      <c r="J102" s="6">
        <f t="shared" si="9"/>
        <v>11.571428571428571</v>
      </c>
      <c r="M102" s="98"/>
      <c r="N102" s="79"/>
      <c r="O102" s="79"/>
      <c r="P102" s="79"/>
      <c r="Q102" s="79"/>
      <c r="R102" s="79"/>
      <c r="S102" s="79"/>
      <c r="T102" s="79"/>
      <c r="U102" s="79"/>
      <c r="V102" s="79"/>
    </row>
    <row r="103" spans="1:22" x14ac:dyDescent="0.35">
      <c r="A103" s="77">
        <v>0.16666666666666699</v>
      </c>
      <c r="B103" s="79">
        <v>22</v>
      </c>
      <c r="C103" s="79">
        <v>26</v>
      </c>
      <c r="D103" s="79">
        <v>23</v>
      </c>
      <c r="E103" s="79">
        <v>14</v>
      </c>
      <c r="F103" s="79">
        <v>13</v>
      </c>
      <c r="G103" s="79">
        <v>31</v>
      </c>
      <c r="H103" s="79">
        <v>23</v>
      </c>
      <c r="I103" s="10">
        <f t="shared" si="8"/>
        <v>25</v>
      </c>
      <c r="J103" s="6">
        <f t="shared" si="9"/>
        <v>21.714285714285715</v>
      </c>
      <c r="M103" s="98"/>
      <c r="N103" s="79"/>
      <c r="O103" s="79"/>
      <c r="P103" s="79"/>
      <c r="Q103" s="79"/>
      <c r="R103" s="79"/>
      <c r="S103" s="79"/>
      <c r="T103" s="79"/>
      <c r="U103" s="79"/>
      <c r="V103" s="79"/>
    </row>
    <row r="104" spans="1:22" x14ac:dyDescent="0.35">
      <c r="A104" s="77">
        <v>0.20833333333333301</v>
      </c>
      <c r="B104" s="79">
        <v>78</v>
      </c>
      <c r="C104" s="79">
        <v>65</v>
      </c>
      <c r="D104" s="79">
        <v>69</v>
      </c>
      <c r="E104" s="79">
        <v>30</v>
      </c>
      <c r="F104" s="79">
        <v>20</v>
      </c>
      <c r="G104" s="79">
        <v>61</v>
      </c>
      <c r="H104" s="79">
        <v>64</v>
      </c>
      <c r="I104" s="10">
        <f t="shared" si="8"/>
        <v>67.400000000000006</v>
      </c>
      <c r="J104" s="6">
        <f t="shared" si="9"/>
        <v>55.285714285714285</v>
      </c>
      <c r="M104" s="98"/>
      <c r="N104" s="79"/>
      <c r="O104" s="79"/>
      <c r="P104" s="79"/>
      <c r="Q104" s="79"/>
      <c r="R104" s="79"/>
      <c r="S104" s="79"/>
      <c r="T104" s="79"/>
      <c r="U104" s="79"/>
      <c r="V104" s="79"/>
    </row>
    <row r="105" spans="1:22" x14ac:dyDescent="0.35">
      <c r="A105" s="77">
        <v>0.25</v>
      </c>
      <c r="B105" s="79">
        <v>228</v>
      </c>
      <c r="C105" s="79">
        <v>224</v>
      </c>
      <c r="D105" s="79">
        <v>206</v>
      </c>
      <c r="E105" s="79">
        <v>78</v>
      </c>
      <c r="F105" s="79">
        <v>48</v>
      </c>
      <c r="G105" s="79">
        <v>232</v>
      </c>
      <c r="H105" s="79">
        <v>220</v>
      </c>
      <c r="I105" s="10">
        <f t="shared" si="8"/>
        <v>222</v>
      </c>
      <c r="J105" s="6">
        <f t="shared" si="9"/>
        <v>176.57142857142858</v>
      </c>
      <c r="M105" s="98"/>
      <c r="N105" s="79"/>
      <c r="O105" s="79"/>
      <c r="P105" s="79"/>
      <c r="Q105" s="79"/>
      <c r="R105" s="79"/>
      <c r="S105" s="79"/>
      <c r="T105" s="79"/>
      <c r="U105" s="79"/>
      <c r="V105" s="79"/>
    </row>
    <row r="106" spans="1:22" x14ac:dyDescent="0.35">
      <c r="A106" s="77">
        <v>0.29166666666666702</v>
      </c>
      <c r="B106" s="79">
        <v>319</v>
      </c>
      <c r="C106" s="79">
        <v>313</v>
      </c>
      <c r="D106" s="79">
        <v>319</v>
      </c>
      <c r="E106" s="79">
        <v>149</v>
      </c>
      <c r="F106" s="79">
        <v>84</v>
      </c>
      <c r="G106" s="79">
        <v>338</v>
      </c>
      <c r="H106" s="79">
        <v>363</v>
      </c>
      <c r="I106" s="10">
        <f t="shared" si="8"/>
        <v>330.4</v>
      </c>
      <c r="J106" s="6">
        <f t="shared" si="9"/>
        <v>269.28571428571428</v>
      </c>
      <c r="M106" s="98"/>
      <c r="N106" s="79"/>
      <c r="O106" s="79"/>
      <c r="P106" s="79"/>
      <c r="Q106" s="79"/>
      <c r="R106" s="79"/>
      <c r="S106" s="79"/>
      <c r="T106" s="79"/>
      <c r="U106" s="79"/>
      <c r="V106" s="79"/>
    </row>
    <row r="107" spans="1:22" x14ac:dyDescent="0.35">
      <c r="A107" s="77">
        <v>0.33333333333333298</v>
      </c>
      <c r="B107" s="79">
        <v>322</v>
      </c>
      <c r="C107" s="79">
        <v>338</v>
      </c>
      <c r="D107" s="79">
        <v>335</v>
      </c>
      <c r="E107" s="79">
        <v>195</v>
      </c>
      <c r="F107" s="79">
        <v>128</v>
      </c>
      <c r="G107" s="79">
        <v>353</v>
      </c>
      <c r="H107" s="79">
        <v>316</v>
      </c>
      <c r="I107" s="10">
        <f t="shared" si="8"/>
        <v>332.8</v>
      </c>
      <c r="J107" s="6">
        <f>AVERAGE(B107:H107)</f>
        <v>283.85714285714283</v>
      </c>
      <c r="M107" s="98"/>
      <c r="N107" s="79"/>
      <c r="O107" s="79"/>
      <c r="P107" s="79"/>
      <c r="Q107" s="79"/>
      <c r="R107" s="79"/>
      <c r="S107" s="79"/>
      <c r="T107" s="79"/>
      <c r="U107" s="79"/>
      <c r="V107" s="79"/>
    </row>
    <row r="108" spans="1:22" x14ac:dyDescent="0.35">
      <c r="A108" s="77">
        <v>0.375</v>
      </c>
      <c r="B108" s="79">
        <v>245</v>
      </c>
      <c r="C108" s="79">
        <v>277</v>
      </c>
      <c r="D108" s="79">
        <v>257</v>
      </c>
      <c r="E108" s="79">
        <v>261</v>
      </c>
      <c r="F108" s="79">
        <v>162</v>
      </c>
      <c r="G108" s="79">
        <v>261</v>
      </c>
      <c r="H108" s="79">
        <v>283</v>
      </c>
      <c r="I108" s="10">
        <f t="shared" si="8"/>
        <v>264.60000000000002</v>
      </c>
      <c r="J108" s="6">
        <f t="shared" si="9"/>
        <v>249.42857142857142</v>
      </c>
      <c r="M108" s="98"/>
      <c r="N108" s="79"/>
      <c r="O108" s="79"/>
      <c r="P108" s="79"/>
      <c r="Q108" s="79"/>
      <c r="R108" s="79"/>
      <c r="S108" s="79"/>
      <c r="T108" s="79"/>
      <c r="U108" s="79"/>
      <c r="V108" s="79"/>
    </row>
    <row r="109" spans="1:22" x14ac:dyDescent="0.35">
      <c r="A109" s="77">
        <v>0.41666666666666702</v>
      </c>
      <c r="B109" s="79">
        <v>268</v>
      </c>
      <c r="C109" s="79">
        <v>225</v>
      </c>
      <c r="D109" s="79">
        <v>276</v>
      </c>
      <c r="E109" s="79">
        <v>301</v>
      </c>
      <c r="F109" s="79">
        <v>188</v>
      </c>
      <c r="G109" s="79">
        <v>247</v>
      </c>
      <c r="H109" s="79">
        <v>266</v>
      </c>
      <c r="I109" s="10">
        <f t="shared" si="8"/>
        <v>256.39999999999998</v>
      </c>
      <c r="J109" s="6">
        <f>AVERAGE(B109:H109)</f>
        <v>253</v>
      </c>
      <c r="M109" s="98"/>
      <c r="N109" s="79"/>
      <c r="O109" s="79"/>
      <c r="P109" s="79"/>
      <c r="Q109" s="79"/>
      <c r="R109" s="79"/>
      <c r="S109" s="79"/>
      <c r="T109" s="79"/>
      <c r="U109" s="79"/>
      <c r="V109" s="79"/>
    </row>
    <row r="110" spans="1:22" x14ac:dyDescent="0.35">
      <c r="A110" s="77">
        <v>0.45833333333333298</v>
      </c>
      <c r="B110" s="79">
        <v>222</v>
      </c>
      <c r="C110" s="79">
        <v>234</v>
      </c>
      <c r="D110" s="79">
        <v>261</v>
      </c>
      <c r="E110" s="79">
        <v>317</v>
      </c>
      <c r="F110" s="79">
        <v>235</v>
      </c>
      <c r="G110" s="79">
        <v>260</v>
      </c>
      <c r="H110" s="79">
        <v>249</v>
      </c>
      <c r="I110" s="10">
        <f t="shared" si="8"/>
        <v>245.2</v>
      </c>
      <c r="J110" s="6">
        <f t="shared" si="9"/>
        <v>254</v>
      </c>
      <c r="M110" s="98"/>
      <c r="N110" s="79"/>
      <c r="O110" s="79"/>
      <c r="P110" s="79"/>
      <c r="Q110" s="79"/>
      <c r="R110" s="79"/>
      <c r="S110" s="79"/>
      <c r="T110" s="79"/>
      <c r="U110" s="79"/>
      <c r="V110" s="79"/>
    </row>
    <row r="111" spans="1:22" x14ac:dyDescent="0.35">
      <c r="A111" s="77">
        <v>0.5</v>
      </c>
      <c r="B111" s="79">
        <v>229</v>
      </c>
      <c r="C111" s="79">
        <v>231</v>
      </c>
      <c r="D111" s="79">
        <v>282</v>
      </c>
      <c r="E111" s="79">
        <v>255</v>
      </c>
      <c r="F111" s="79">
        <v>265</v>
      </c>
      <c r="G111" s="79">
        <v>248</v>
      </c>
      <c r="H111" s="79">
        <v>235</v>
      </c>
      <c r="I111" s="10">
        <f t="shared" si="8"/>
        <v>245</v>
      </c>
      <c r="J111" s="6">
        <f t="shared" si="9"/>
        <v>249.28571428571428</v>
      </c>
      <c r="M111" s="98"/>
      <c r="N111" s="79"/>
      <c r="O111" s="79"/>
      <c r="P111" s="79"/>
      <c r="Q111" s="79"/>
      <c r="R111" s="79"/>
      <c r="S111" s="79"/>
      <c r="T111" s="79"/>
      <c r="U111" s="79"/>
      <c r="V111" s="79"/>
    </row>
    <row r="112" spans="1:22" x14ac:dyDescent="0.35">
      <c r="A112" s="77">
        <v>0.54166666666666696</v>
      </c>
      <c r="B112" s="79">
        <v>218</v>
      </c>
      <c r="C112" s="79">
        <v>260</v>
      </c>
      <c r="D112" s="79">
        <v>297</v>
      </c>
      <c r="E112" s="79">
        <v>269</v>
      </c>
      <c r="F112" s="79">
        <v>238</v>
      </c>
      <c r="G112" s="79">
        <v>231</v>
      </c>
      <c r="H112" s="79">
        <v>261</v>
      </c>
      <c r="I112" s="10">
        <f t="shared" si="8"/>
        <v>253.4</v>
      </c>
      <c r="J112" s="6">
        <f t="shared" si="9"/>
        <v>253.42857142857142</v>
      </c>
      <c r="M112" s="98"/>
      <c r="N112" s="79"/>
      <c r="O112" s="79"/>
      <c r="P112" s="79"/>
      <c r="Q112" s="79"/>
      <c r="R112" s="79"/>
      <c r="S112" s="79"/>
      <c r="T112" s="79"/>
      <c r="U112" s="79"/>
      <c r="V112" s="79"/>
    </row>
    <row r="113" spans="1:22" x14ac:dyDescent="0.35">
      <c r="A113" s="77">
        <v>0.58333333333333304</v>
      </c>
      <c r="B113" s="79">
        <v>248</v>
      </c>
      <c r="C113" s="79">
        <v>241</v>
      </c>
      <c r="D113" s="79">
        <v>329</v>
      </c>
      <c r="E113" s="79">
        <v>249</v>
      </c>
      <c r="F113" s="79">
        <v>194</v>
      </c>
      <c r="G113" s="79">
        <v>259</v>
      </c>
      <c r="H113" s="79">
        <v>265</v>
      </c>
      <c r="I113" s="10">
        <f t="shared" si="8"/>
        <v>268.39999999999998</v>
      </c>
      <c r="J113" s="6">
        <f t="shared" si="9"/>
        <v>255</v>
      </c>
      <c r="M113" s="98"/>
      <c r="N113" s="79"/>
      <c r="O113" s="79"/>
      <c r="P113" s="79"/>
      <c r="Q113" s="79"/>
      <c r="R113" s="79"/>
      <c r="S113" s="79"/>
      <c r="T113" s="79"/>
      <c r="U113" s="79"/>
      <c r="V113" s="79"/>
    </row>
    <row r="114" spans="1:22" x14ac:dyDescent="0.35">
      <c r="A114" s="77">
        <v>0.625</v>
      </c>
      <c r="B114" s="79">
        <v>343</v>
      </c>
      <c r="C114" s="79">
        <v>324</v>
      </c>
      <c r="D114" s="79">
        <v>359</v>
      </c>
      <c r="E114" s="79">
        <v>243</v>
      </c>
      <c r="F114" s="79">
        <v>228</v>
      </c>
      <c r="G114" s="79">
        <v>334</v>
      </c>
      <c r="H114" s="79">
        <v>350</v>
      </c>
      <c r="I114" s="10">
        <f t="shared" si="8"/>
        <v>342</v>
      </c>
      <c r="J114" s="6">
        <f t="shared" si="9"/>
        <v>311.57142857142856</v>
      </c>
      <c r="M114" s="98"/>
      <c r="N114" s="79"/>
      <c r="O114" s="79"/>
      <c r="P114" s="79"/>
      <c r="Q114" s="79"/>
      <c r="R114" s="79"/>
      <c r="S114" s="79"/>
      <c r="T114" s="79"/>
      <c r="U114" s="79"/>
      <c r="V114" s="79"/>
    </row>
    <row r="115" spans="1:22" x14ac:dyDescent="0.35">
      <c r="A115" s="77">
        <v>0.66666666666666696</v>
      </c>
      <c r="B115" s="79">
        <v>354</v>
      </c>
      <c r="C115" s="79">
        <v>366</v>
      </c>
      <c r="D115" s="79">
        <v>378</v>
      </c>
      <c r="E115" s="79">
        <v>232</v>
      </c>
      <c r="F115" s="79">
        <v>227</v>
      </c>
      <c r="G115" s="79">
        <v>360</v>
      </c>
      <c r="H115" s="79">
        <v>376</v>
      </c>
      <c r="I115" s="10">
        <f t="shared" si="8"/>
        <v>366.8</v>
      </c>
      <c r="J115" s="6">
        <f t="shared" si="9"/>
        <v>327.57142857142856</v>
      </c>
      <c r="M115" s="98"/>
      <c r="N115" s="79"/>
      <c r="O115" s="79"/>
      <c r="P115" s="79"/>
      <c r="Q115" s="79"/>
      <c r="R115" s="79"/>
      <c r="S115" s="79"/>
      <c r="T115" s="79"/>
      <c r="U115" s="79"/>
      <c r="V115" s="79"/>
    </row>
    <row r="116" spans="1:22" x14ac:dyDescent="0.35">
      <c r="A116" s="77">
        <v>0.70833333333333304</v>
      </c>
      <c r="B116" s="79">
        <v>388</v>
      </c>
      <c r="C116" s="79">
        <v>399</v>
      </c>
      <c r="D116" s="79">
        <v>405</v>
      </c>
      <c r="E116" s="79">
        <v>241</v>
      </c>
      <c r="F116" s="79">
        <v>173</v>
      </c>
      <c r="G116" s="79">
        <v>370</v>
      </c>
      <c r="H116" s="79">
        <v>397</v>
      </c>
      <c r="I116" s="10">
        <f t="shared" si="8"/>
        <v>391.8</v>
      </c>
      <c r="J116" s="6">
        <f t="shared" si="9"/>
        <v>339</v>
      </c>
      <c r="M116" s="98"/>
      <c r="N116" s="79"/>
      <c r="O116" s="79"/>
      <c r="P116" s="79"/>
      <c r="Q116" s="79"/>
      <c r="R116" s="79"/>
      <c r="S116" s="79"/>
      <c r="T116" s="79"/>
      <c r="U116" s="79"/>
      <c r="V116" s="79"/>
    </row>
    <row r="117" spans="1:22" x14ac:dyDescent="0.35">
      <c r="A117" s="77">
        <v>0.75</v>
      </c>
      <c r="B117" s="79">
        <v>295</v>
      </c>
      <c r="C117" s="79">
        <v>290</v>
      </c>
      <c r="D117" s="79">
        <v>356</v>
      </c>
      <c r="E117" s="79">
        <v>247</v>
      </c>
      <c r="F117" s="79">
        <v>145</v>
      </c>
      <c r="G117" s="79">
        <v>264</v>
      </c>
      <c r="H117" s="79">
        <v>291</v>
      </c>
      <c r="I117" s="10">
        <f t="shared" si="8"/>
        <v>299.2</v>
      </c>
      <c r="J117" s="6">
        <f t="shared" si="9"/>
        <v>269.71428571428572</v>
      </c>
      <c r="M117" s="98"/>
      <c r="N117" s="79"/>
      <c r="O117" s="79"/>
      <c r="P117" s="79"/>
      <c r="Q117" s="79"/>
      <c r="R117" s="79"/>
      <c r="S117" s="79"/>
      <c r="T117" s="79"/>
      <c r="U117" s="79"/>
      <c r="V117" s="79"/>
    </row>
    <row r="118" spans="1:22" x14ac:dyDescent="0.35">
      <c r="A118" s="77">
        <v>0.79166666666666696</v>
      </c>
      <c r="B118" s="79">
        <v>207</v>
      </c>
      <c r="C118" s="79">
        <v>209</v>
      </c>
      <c r="D118" s="79">
        <v>221</v>
      </c>
      <c r="E118" s="79">
        <v>188</v>
      </c>
      <c r="F118" s="79">
        <v>125</v>
      </c>
      <c r="G118" s="79">
        <v>139</v>
      </c>
      <c r="H118" s="79">
        <v>183</v>
      </c>
      <c r="I118" s="10">
        <f t="shared" si="8"/>
        <v>191.8</v>
      </c>
      <c r="J118" s="6">
        <f t="shared" si="9"/>
        <v>181.71428571428572</v>
      </c>
      <c r="M118" s="98"/>
      <c r="N118" s="79"/>
      <c r="O118" s="79"/>
      <c r="P118" s="79"/>
      <c r="Q118" s="79"/>
      <c r="R118" s="79"/>
      <c r="S118" s="79"/>
      <c r="T118" s="79"/>
      <c r="U118" s="79"/>
      <c r="V118" s="79"/>
    </row>
    <row r="119" spans="1:22" x14ac:dyDescent="0.35">
      <c r="A119" s="77">
        <v>0.83333333333333304</v>
      </c>
      <c r="B119" s="79">
        <v>135</v>
      </c>
      <c r="C119" s="79">
        <v>150</v>
      </c>
      <c r="D119" s="79">
        <v>162</v>
      </c>
      <c r="E119" s="79">
        <v>134</v>
      </c>
      <c r="F119" s="79">
        <v>120</v>
      </c>
      <c r="G119" s="79">
        <v>119</v>
      </c>
      <c r="H119" s="79">
        <v>135</v>
      </c>
      <c r="I119" s="10">
        <f t="shared" si="8"/>
        <v>140.19999999999999</v>
      </c>
      <c r="J119" s="6">
        <f t="shared" si="9"/>
        <v>136.42857142857142</v>
      </c>
      <c r="M119" s="98"/>
      <c r="N119" s="79"/>
      <c r="O119" s="79"/>
      <c r="P119" s="79"/>
      <c r="Q119" s="79"/>
      <c r="R119" s="79"/>
      <c r="S119" s="79"/>
      <c r="T119" s="79"/>
      <c r="U119" s="79"/>
      <c r="V119" s="79"/>
    </row>
    <row r="120" spans="1:22" x14ac:dyDescent="0.35">
      <c r="A120" s="77">
        <v>0.875</v>
      </c>
      <c r="B120" s="79">
        <v>110</v>
      </c>
      <c r="C120" s="79">
        <v>79</v>
      </c>
      <c r="D120" s="79">
        <v>136</v>
      </c>
      <c r="E120" s="79">
        <v>114</v>
      </c>
      <c r="F120" s="79">
        <v>77</v>
      </c>
      <c r="G120" s="79">
        <v>73</v>
      </c>
      <c r="H120" s="79">
        <v>99</v>
      </c>
      <c r="I120" s="10">
        <f t="shared" si="8"/>
        <v>99.4</v>
      </c>
      <c r="J120" s="6">
        <f t="shared" si="9"/>
        <v>98.285714285714292</v>
      </c>
      <c r="M120" s="98"/>
      <c r="N120" s="79"/>
      <c r="O120" s="79"/>
      <c r="P120" s="79"/>
      <c r="Q120" s="79"/>
      <c r="R120" s="79"/>
      <c r="S120" s="79"/>
      <c r="T120" s="79"/>
      <c r="U120" s="79"/>
      <c r="V120" s="79"/>
    </row>
    <row r="121" spans="1:22" x14ac:dyDescent="0.35">
      <c r="A121" s="77">
        <v>0.91666666666666696</v>
      </c>
      <c r="B121" s="79">
        <v>70</v>
      </c>
      <c r="C121" s="79">
        <v>66</v>
      </c>
      <c r="D121" s="79">
        <v>117</v>
      </c>
      <c r="E121" s="79">
        <v>72</v>
      </c>
      <c r="F121" s="79">
        <v>49</v>
      </c>
      <c r="G121" s="79">
        <v>47</v>
      </c>
      <c r="H121" s="79">
        <v>46</v>
      </c>
      <c r="I121" s="10">
        <f t="shared" si="8"/>
        <v>69.2</v>
      </c>
      <c r="J121" s="6">
        <f t="shared" si="9"/>
        <v>66.714285714285708</v>
      </c>
      <c r="M121" s="98"/>
      <c r="N121" s="79"/>
      <c r="O121" s="79"/>
      <c r="P121" s="79"/>
      <c r="Q121" s="79"/>
      <c r="R121" s="79"/>
      <c r="S121" s="79"/>
      <c r="T121" s="79"/>
      <c r="U121" s="79"/>
      <c r="V121" s="79"/>
    </row>
    <row r="122" spans="1:22" ht="15" thickBot="1" x14ac:dyDescent="0.4">
      <c r="A122" s="78">
        <v>0.95833333333333304</v>
      </c>
      <c r="B122" s="172">
        <v>26</v>
      </c>
      <c r="C122" s="172">
        <v>29</v>
      </c>
      <c r="D122" s="172">
        <v>41</v>
      </c>
      <c r="E122" s="172">
        <v>42</v>
      </c>
      <c r="F122" s="172">
        <v>25</v>
      </c>
      <c r="G122" s="172">
        <v>26</v>
      </c>
      <c r="H122" s="172">
        <v>25</v>
      </c>
      <c r="I122" s="10">
        <f t="shared" si="8"/>
        <v>29.4</v>
      </c>
      <c r="J122" s="7">
        <f t="shared" si="9"/>
        <v>30.571428571428573</v>
      </c>
      <c r="M122" s="98"/>
      <c r="N122" s="79"/>
      <c r="O122" s="79"/>
      <c r="P122" s="79"/>
      <c r="Q122" s="79"/>
      <c r="R122" s="79"/>
      <c r="S122" s="79"/>
      <c r="T122" s="79"/>
      <c r="U122" s="79"/>
      <c r="V122" s="79"/>
    </row>
    <row r="123" spans="1:22" x14ac:dyDescent="0.35">
      <c r="A123" s="82"/>
      <c r="B123" s="79"/>
      <c r="C123" s="79"/>
      <c r="D123" s="79"/>
      <c r="E123" s="79"/>
      <c r="F123" s="79"/>
      <c r="G123" s="79"/>
      <c r="H123" s="79"/>
      <c r="I123" s="101"/>
      <c r="J123" s="2"/>
      <c r="M123" s="98"/>
      <c r="N123" s="79"/>
      <c r="O123" s="79"/>
      <c r="P123" s="79"/>
      <c r="Q123" s="79"/>
      <c r="R123" s="79"/>
      <c r="S123" s="79"/>
      <c r="T123" s="79"/>
      <c r="U123" s="79"/>
      <c r="V123" s="79"/>
    </row>
    <row r="124" spans="1:22" x14ac:dyDescent="0.35">
      <c r="A124" s="82" t="s">
        <v>17</v>
      </c>
      <c r="B124" s="79"/>
      <c r="C124" s="79"/>
      <c r="D124" s="79"/>
      <c r="E124" s="79"/>
      <c r="F124" s="79"/>
      <c r="G124" s="79"/>
      <c r="H124" s="79"/>
      <c r="I124" s="9"/>
      <c r="J124" s="2"/>
      <c r="M124" s="98"/>
      <c r="N124" s="79"/>
      <c r="O124" s="79"/>
      <c r="P124" s="79"/>
      <c r="Q124" s="79"/>
      <c r="R124" s="79"/>
      <c r="S124" s="79"/>
      <c r="T124" s="79"/>
      <c r="U124" s="79"/>
      <c r="V124" s="79"/>
    </row>
    <row r="125" spans="1:22" x14ac:dyDescent="0.35">
      <c r="A125" s="82" t="s">
        <v>16</v>
      </c>
      <c r="B125" s="79">
        <v>3451</v>
      </c>
      <c r="C125" s="79">
        <v>3498</v>
      </c>
      <c r="D125" s="79">
        <v>3854</v>
      </c>
      <c r="E125" s="79">
        <v>2959</v>
      </c>
      <c r="F125" s="79">
        <v>2267</v>
      </c>
      <c r="G125" s="79">
        <v>3525</v>
      </c>
      <c r="H125" s="79">
        <v>3652</v>
      </c>
      <c r="I125" s="10">
        <f t="shared" ref="I125:I128" si="10">AVERAGE(B125:D125,G125:H125)</f>
        <v>3596</v>
      </c>
      <c r="J125" s="6">
        <f t="shared" ref="J125:J127" si="11">AVERAGE(B125:H125)</f>
        <v>3315.1428571428573</v>
      </c>
      <c r="M125" s="69"/>
      <c r="N125" s="79"/>
      <c r="O125" s="79"/>
      <c r="P125" s="79"/>
      <c r="Q125" s="79"/>
      <c r="R125" s="79"/>
      <c r="S125" s="79"/>
      <c r="T125" s="79"/>
      <c r="U125" s="79"/>
      <c r="V125" s="79"/>
    </row>
    <row r="126" spans="1:22" x14ac:dyDescent="0.35">
      <c r="A126" s="82" t="s">
        <v>15</v>
      </c>
      <c r="B126" s="79">
        <v>4131</v>
      </c>
      <c r="C126" s="79">
        <v>4160</v>
      </c>
      <c r="D126" s="79">
        <v>4579</v>
      </c>
      <c r="E126" s="79">
        <v>3473</v>
      </c>
      <c r="F126" s="79">
        <v>2637</v>
      </c>
      <c r="G126" s="79">
        <v>4088</v>
      </c>
      <c r="H126" s="79">
        <v>4289</v>
      </c>
      <c r="I126" s="10">
        <f t="shared" si="10"/>
        <v>4249.3999999999996</v>
      </c>
      <c r="J126" s="6">
        <f t="shared" si="11"/>
        <v>3908.1428571428573</v>
      </c>
      <c r="M126" s="69"/>
      <c r="N126" s="79"/>
      <c r="O126" s="79"/>
      <c r="P126" s="79"/>
      <c r="Q126" s="79"/>
      <c r="R126" s="79"/>
      <c r="S126" s="79"/>
      <c r="T126" s="79"/>
      <c r="U126" s="79"/>
      <c r="V126" s="79"/>
    </row>
    <row r="127" spans="1:22" x14ac:dyDescent="0.35">
      <c r="A127" s="82" t="s">
        <v>14</v>
      </c>
      <c r="B127" s="79">
        <v>4227</v>
      </c>
      <c r="C127" s="79">
        <v>4255</v>
      </c>
      <c r="D127" s="79">
        <v>4737</v>
      </c>
      <c r="E127" s="79">
        <v>3587</v>
      </c>
      <c r="F127" s="79">
        <v>2711</v>
      </c>
      <c r="G127" s="79">
        <v>4161</v>
      </c>
      <c r="H127" s="79">
        <v>4360</v>
      </c>
      <c r="I127" s="10">
        <f t="shared" si="10"/>
        <v>4348</v>
      </c>
      <c r="J127" s="6">
        <f t="shared" si="11"/>
        <v>4005.4285714285716</v>
      </c>
      <c r="M127" s="69"/>
      <c r="N127" s="79"/>
      <c r="O127" s="79"/>
      <c r="P127" s="79"/>
      <c r="Q127" s="79"/>
      <c r="R127" s="79"/>
      <c r="S127" s="79"/>
      <c r="T127" s="79"/>
      <c r="U127" s="79"/>
      <c r="V127" s="79"/>
    </row>
    <row r="128" spans="1:22" x14ac:dyDescent="0.35">
      <c r="A128" s="82" t="s">
        <v>13</v>
      </c>
      <c r="B128" s="79">
        <v>4381</v>
      </c>
      <c r="C128" s="79">
        <v>4386</v>
      </c>
      <c r="D128" s="79">
        <v>4864</v>
      </c>
      <c r="E128" s="79">
        <v>3706</v>
      </c>
      <c r="F128" s="79">
        <v>2810</v>
      </c>
      <c r="G128" s="79">
        <v>4297</v>
      </c>
      <c r="H128" s="79">
        <v>4494</v>
      </c>
      <c r="I128" s="10">
        <f t="shared" si="10"/>
        <v>4484.3999999999996</v>
      </c>
      <c r="J128" s="6">
        <f>AVERAGE(B128:H128)</f>
        <v>4134</v>
      </c>
      <c r="M128" s="69"/>
      <c r="N128" s="79"/>
      <c r="O128" s="79"/>
      <c r="P128" s="79"/>
      <c r="Q128" s="79"/>
      <c r="R128" s="79"/>
      <c r="S128" s="79"/>
      <c r="T128" s="79"/>
      <c r="U128" s="79"/>
      <c r="V128" s="79"/>
    </row>
    <row r="129" spans="1:22" ht="15" thickBot="1" x14ac:dyDescent="0.4">
      <c r="A129" s="83"/>
      <c r="B129" s="172"/>
      <c r="C129" s="172"/>
      <c r="D129" s="172"/>
      <c r="E129" s="172"/>
      <c r="F129" s="172"/>
      <c r="G129" s="172"/>
      <c r="H129" s="172"/>
      <c r="I129" s="11"/>
      <c r="J129" s="3"/>
      <c r="M129" s="69"/>
      <c r="N129" s="79"/>
      <c r="O129" s="79"/>
      <c r="P129" s="79"/>
      <c r="Q129" s="79"/>
      <c r="R129" s="79"/>
      <c r="S129" s="79"/>
      <c r="T129" s="79"/>
      <c r="U129" s="79"/>
      <c r="V129" s="79"/>
    </row>
    <row r="130" spans="1:22" x14ac:dyDescent="0.35">
      <c r="A130" s="84" t="s">
        <v>12</v>
      </c>
      <c r="B130" s="99">
        <v>0.33333333333333331</v>
      </c>
      <c r="C130" s="99">
        <v>0.33333333333333331</v>
      </c>
      <c r="D130" s="99">
        <v>0.33333333333333331</v>
      </c>
      <c r="E130" s="99">
        <v>0.45833333333333331</v>
      </c>
      <c r="F130" s="99">
        <v>0.45833333333333331</v>
      </c>
      <c r="G130" s="99">
        <v>0.33333333333333331</v>
      </c>
      <c r="H130" s="99">
        <v>0.29166666666666669</v>
      </c>
      <c r="I130" s="88">
        <v>0.33333333333333331</v>
      </c>
      <c r="J130" s="88">
        <v>0.33333333333333331</v>
      </c>
      <c r="M130" s="69"/>
      <c r="N130" s="79"/>
      <c r="O130" s="79"/>
      <c r="P130" s="79"/>
      <c r="Q130" s="79"/>
      <c r="R130" s="79"/>
      <c r="S130" s="79"/>
      <c r="T130" s="79"/>
      <c r="U130" s="79"/>
      <c r="V130" s="79"/>
    </row>
    <row r="131" spans="1:22" x14ac:dyDescent="0.35">
      <c r="A131" s="85"/>
      <c r="B131" s="79">
        <v>322</v>
      </c>
      <c r="C131" s="79">
        <v>338</v>
      </c>
      <c r="D131" s="79">
        <v>335</v>
      </c>
      <c r="E131" s="79">
        <v>317</v>
      </c>
      <c r="F131" s="79">
        <v>235</v>
      </c>
      <c r="G131" s="79">
        <v>353</v>
      </c>
      <c r="H131" s="79">
        <v>363</v>
      </c>
      <c r="I131" s="10">
        <v>333</v>
      </c>
      <c r="J131" s="10">
        <v>284</v>
      </c>
      <c r="M131" s="69"/>
      <c r="N131" s="79"/>
      <c r="O131" s="79"/>
      <c r="P131" s="79"/>
      <c r="Q131" s="79"/>
      <c r="R131" s="79"/>
      <c r="S131" s="79"/>
      <c r="T131" s="79"/>
      <c r="U131" s="79"/>
      <c r="V131" s="79"/>
    </row>
    <row r="132" spans="1:22" x14ac:dyDescent="0.35">
      <c r="A132" s="85"/>
      <c r="B132" s="79"/>
      <c r="C132" s="79"/>
      <c r="D132" s="79"/>
      <c r="E132" s="79"/>
      <c r="F132" s="79"/>
      <c r="G132" s="79"/>
      <c r="H132" s="79"/>
      <c r="I132" s="9"/>
      <c r="J132" s="9"/>
      <c r="M132" s="69"/>
      <c r="N132" s="79"/>
      <c r="O132" s="79"/>
      <c r="P132" s="99"/>
      <c r="Q132" s="99"/>
      <c r="R132" s="99"/>
      <c r="S132" s="99"/>
      <c r="T132" s="99"/>
      <c r="U132" s="99"/>
      <c r="V132" s="99"/>
    </row>
    <row r="133" spans="1:22" x14ac:dyDescent="0.35">
      <c r="A133" s="85" t="s">
        <v>11</v>
      </c>
      <c r="B133" s="99">
        <v>0.70833333333333337</v>
      </c>
      <c r="C133" s="99">
        <v>0.70833333333333337</v>
      </c>
      <c r="D133" s="99">
        <v>0.70833333333333337</v>
      </c>
      <c r="E133" s="99">
        <v>0.54166666666666663</v>
      </c>
      <c r="F133" s="99">
        <v>0.5</v>
      </c>
      <c r="G133" s="99">
        <v>0.70833333333333337</v>
      </c>
      <c r="H133" s="99">
        <v>0.70833333333333337</v>
      </c>
      <c r="I133" s="80">
        <v>0.70833333333333337</v>
      </c>
      <c r="J133" s="80">
        <v>0.70833333333333337</v>
      </c>
      <c r="M133" s="69"/>
      <c r="N133" s="79"/>
      <c r="O133" s="79"/>
      <c r="P133" s="79"/>
      <c r="Q133" s="79"/>
      <c r="R133" s="79"/>
      <c r="S133" s="79"/>
      <c r="T133" s="79"/>
      <c r="U133" s="79"/>
      <c r="V133" s="79"/>
    </row>
    <row r="134" spans="1:22" ht="15" thickBot="1" x14ac:dyDescent="0.4">
      <c r="A134" s="86"/>
      <c r="B134" s="172">
        <v>388</v>
      </c>
      <c r="C134" s="172">
        <v>399</v>
      </c>
      <c r="D134" s="172">
        <v>405</v>
      </c>
      <c r="E134" s="172">
        <v>269</v>
      </c>
      <c r="F134" s="172">
        <v>265</v>
      </c>
      <c r="G134" s="172">
        <v>370</v>
      </c>
      <c r="H134" s="172">
        <v>397</v>
      </c>
      <c r="I134" s="8">
        <v>392</v>
      </c>
      <c r="J134" s="8">
        <v>339</v>
      </c>
      <c r="M134" s="69"/>
      <c r="N134" s="79"/>
      <c r="O134" s="79"/>
      <c r="P134" s="79"/>
      <c r="Q134" s="79"/>
      <c r="R134" s="79"/>
      <c r="S134" s="79"/>
      <c r="T134" s="79"/>
      <c r="U134" s="79"/>
      <c r="V134" s="79"/>
    </row>
    <row r="135" spans="1:22" x14ac:dyDescent="0.35">
      <c r="M135" s="69"/>
      <c r="N135" s="79"/>
      <c r="O135" s="79"/>
      <c r="P135" s="99"/>
      <c r="Q135" s="99"/>
      <c r="R135" s="99"/>
      <c r="S135" s="99"/>
      <c r="T135" s="99"/>
      <c r="U135" s="99"/>
      <c r="V135" s="99"/>
    </row>
    <row r="136" spans="1:22" x14ac:dyDescent="0.35">
      <c r="A136" s="69" t="s">
        <v>40</v>
      </c>
      <c r="B136" s="79"/>
      <c r="C136" s="79"/>
      <c r="D136" s="79"/>
      <c r="E136" s="79"/>
      <c r="F136" s="79"/>
      <c r="G136" s="79"/>
      <c r="H136" s="79"/>
      <c r="I136" s="79"/>
      <c r="J136" s="100" t="s">
        <v>89</v>
      </c>
      <c r="M136" s="69"/>
      <c r="N136" s="79"/>
      <c r="O136" s="79"/>
      <c r="P136" s="79"/>
      <c r="Q136" s="79"/>
      <c r="R136" s="79"/>
      <c r="S136" s="79"/>
      <c r="T136" s="79"/>
      <c r="U136" s="79"/>
      <c r="V136" s="79"/>
    </row>
    <row r="137" spans="1:22" x14ac:dyDescent="0.35">
      <c r="M137" s="79"/>
      <c r="N137" s="79"/>
      <c r="O137" s="79"/>
      <c r="P137" s="79"/>
      <c r="Q137" s="79"/>
      <c r="R137" s="79"/>
      <c r="S137" s="79"/>
      <c r="T137" s="79"/>
      <c r="U137" s="79"/>
      <c r="V137" s="79"/>
    </row>
    <row r="138" spans="1:22" x14ac:dyDescent="0.35">
      <c r="M138" s="79"/>
      <c r="N138" s="79"/>
      <c r="O138" s="79"/>
      <c r="P138" s="79"/>
      <c r="Q138" s="79"/>
      <c r="R138" s="79"/>
      <c r="S138" s="79"/>
      <c r="T138" s="79"/>
      <c r="U138" s="79"/>
      <c r="V138" s="79"/>
    </row>
    <row r="139" spans="1:22" x14ac:dyDescent="0.35">
      <c r="M139" s="69"/>
      <c r="N139" s="79"/>
      <c r="O139" s="79"/>
      <c r="P139" s="79"/>
      <c r="Q139" s="79"/>
      <c r="R139" s="79"/>
      <c r="S139" s="79"/>
      <c r="T139" s="79"/>
      <c r="U139" s="79"/>
      <c r="V139" s="100"/>
    </row>
  </sheetData>
  <mergeCells count="1">
    <mergeCell ref="M98:M100"/>
  </mergeCells>
  <phoneticPr fontId="12" type="noConversion"/>
  <pageMargins left="0.7" right="0.7" top="0.75" bottom="0.75" header="0.3" footer="0.3"/>
  <pageSetup paperSize="9" orientation="portrait" r:id="rId1"/>
  <ignoredErrors>
    <ignoredError sqref="J7:J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2DFEF-CDE2-48D2-8005-5229916A75A0}">
  <sheetPr>
    <pageSetUpPr fitToPage="1"/>
  </sheetPr>
  <dimension ref="A1:W50"/>
  <sheetViews>
    <sheetView tabSelected="1" topLeftCell="A3" zoomScaleNormal="100" workbookViewId="0">
      <selection activeCell="M29" sqref="M29"/>
    </sheetView>
  </sheetViews>
  <sheetFormatPr defaultColWidth="9.1796875" defaultRowHeight="12.5" x14ac:dyDescent="0.25"/>
  <cols>
    <col min="1" max="1" width="23.54296875" style="12" customWidth="1"/>
    <col min="2" max="2" width="15.54296875" style="12" customWidth="1"/>
    <col min="3" max="3" width="9.54296875" style="12" customWidth="1"/>
    <col min="4" max="4" width="9.453125" style="12" customWidth="1"/>
    <col min="5" max="5" width="12.81640625" style="12" bestFit="1" customWidth="1"/>
    <col min="6" max="7" width="6.7265625" style="12" customWidth="1"/>
    <col min="8" max="8" width="13.1796875" style="12" bestFit="1" customWidth="1"/>
    <col min="9" max="9" width="8.81640625" style="12" customWidth="1"/>
    <col min="10" max="10" width="9.453125" style="12" customWidth="1"/>
    <col min="11" max="16384" width="9.1796875" style="12"/>
  </cols>
  <sheetData>
    <row r="1" spans="1:23" ht="16" thickBot="1" x14ac:dyDescent="0.4">
      <c r="A1" s="129" t="s">
        <v>20</v>
      </c>
      <c r="B1" s="130"/>
      <c r="C1" s="130"/>
      <c r="D1" s="130"/>
      <c r="E1" s="130"/>
      <c r="F1" s="130"/>
      <c r="G1" s="130"/>
      <c r="H1" s="130"/>
      <c r="I1" s="130"/>
      <c r="J1" s="131"/>
    </row>
    <row r="2" spans="1:23" x14ac:dyDescent="0.25">
      <c r="A2" s="13"/>
      <c r="B2" s="132"/>
      <c r="C2" s="133"/>
      <c r="D2" s="133"/>
      <c r="E2" s="133"/>
      <c r="F2" s="133"/>
      <c r="G2" s="133"/>
      <c r="H2" s="133"/>
      <c r="I2" s="133"/>
      <c r="J2" s="134"/>
    </row>
    <row r="3" spans="1:23" ht="15.5" x14ac:dyDescent="0.35">
      <c r="A3" s="14" t="s">
        <v>21</v>
      </c>
      <c r="B3" s="135" t="s">
        <v>52</v>
      </c>
      <c r="C3" s="136"/>
      <c r="D3" s="136"/>
      <c r="E3" s="136"/>
      <c r="F3" s="136"/>
      <c r="G3" s="136"/>
      <c r="H3" s="136"/>
      <c r="I3" s="136"/>
      <c r="J3" s="137"/>
    </row>
    <row r="4" spans="1:23" ht="14.5" x14ac:dyDescent="0.35">
      <c r="A4" s="15"/>
      <c r="B4" s="135"/>
      <c r="C4" s="136"/>
      <c r="D4" s="136"/>
      <c r="E4" s="136"/>
      <c r="F4" s="136"/>
      <c r="G4" s="136"/>
      <c r="H4" s="136"/>
      <c r="I4" s="136"/>
      <c r="J4" s="137"/>
      <c r="M4"/>
      <c r="N4" s="4"/>
      <c r="O4" s="4"/>
      <c r="Q4"/>
      <c r="R4" s="4"/>
      <c r="S4" s="4"/>
      <c r="T4" s="4"/>
    </row>
    <row r="5" spans="1:23" ht="15.5" x14ac:dyDescent="0.35">
      <c r="A5" s="14" t="s">
        <v>22</v>
      </c>
      <c r="B5" s="135" t="s">
        <v>53</v>
      </c>
      <c r="C5" s="136"/>
      <c r="D5" s="136"/>
      <c r="E5" s="136"/>
      <c r="F5" s="136"/>
      <c r="G5" s="136"/>
      <c r="H5" s="136"/>
      <c r="I5" s="136"/>
      <c r="J5" s="137"/>
      <c r="M5"/>
      <c r="N5" s="4"/>
      <c r="O5" s="4"/>
      <c r="Q5"/>
      <c r="R5" s="4"/>
      <c r="S5" s="4"/>
      <c r="T5" s="4"/>
    </row>
    <row r="6" spans="1:23" ht="15" thickBot="1" x14ac:dyDescent="0.4">
      <c r="A6" s="16"/>
      <c r="B6" s="126"/>
      <c r="C6" s="127"/>
      <c r="D6" s="127"/>
      <c r="E6" s="127"/>
      <c r="F6" s="127"/>
      <c r="G6" s="127"/>
      <c r="H6" s="127"/>
      <c r="I6" s="127"/>
      <c r="J6" s="128"/>
      <c r="M6"/>
      <c r="N6" s="4"/>
      <c r="O6" s="4"/>
      <c r="Q6"/>
      <c r="R6" s="4"/>
      <c r="S6" s="4"/>
      <c r="T6" s="4"/>
    </row>
    <row r="7" spans="1:23" ht="15" thickBot="1" x14ac:dyDescent="0.4">
      <c r="A7" s="17" t="s">
        <v>23</v>
      </c>
      <c r="B7" s="18" t="s">
        <v>24</v>
      </c>
      <c r="C7" s="142" t="s">
        <v>25</v>
      </c>
      <c r="D7" s="143"/>
      <c r="E7" s="19" t="s">
        <v>26</v>
      </c>
      <c r="F7" s="142" t="s">
        <v>25</v>
      </c>
      <c r="G7" s="143"/>
      <c r="H7" s="142" t="s">
        <v>27</v>
      </c>
      <c r="I7" s="144"/>
      <c r="J7" s="143"/>
      <c r="M7"/>
      <c r="N7" s="4"/>
      <c r="O7" s="4"/>
      <c r="Q7"/>
      <c r="R7" s="4"/>
      <c r="S7" s="4"/>
      <c r="T7" s="4"/>
    </row>
    <row r="8" spans="1:23" ht="15" thickBot="1" x14ac:dyDescent="0.4">
      <c r="A8" s="20" t="s">
        <v>54</v>
      </c>
      <c r="B8" s="145" t="s">
        <v>55</v>
      </c>
      <c r="C8" s="146"/>
      <c r="D8" s="147"/>
      <c r="E8" s="145" t="s">
        <v>56</v>
      </c>
      <c r="F8" s="146"/>
      <c r="G8" s="147"/>
      <c r="H8" s="21" t="s">
        <v>25</v>
      </c>
      <c r="I8" s="142" t="s">
        <v>25</v>
      </c>
      <c r="J8" s="143"/>
      <c r="M8"/>
      <c r="N8" s="4"/>
      <c r="O8" s="4"/>
      <c r="P8" s="4"/>
      <c r="Q8"/>
      <c r="R8" s="4"/>
      <c r="S8" s="4"/>
      <c r="T8" s="4"/>
      <c r="U8"/>
      <c r="V8" s="4"/>
      <c r="W8" s="4"/>
    </row>
    <row r="9" spans="1:23" ht="15" thickBot="1" x14ac:dyDescent="0.4">
      <c r="A9" s="22"/>
      <c r="B9" s="21" t="s">
        <v>28</v>
      </c>
      <c r="C9" s="23" t="s">
        <v>29</v>
      </c>
      <c r="D9" s="23" t="s">
        <v>30</v>
      </c>
      <c r="E9" s="21" t="s">
        <v>28</v>
      </c>
      <c r="F9" s="58" t="s">
        <v>29</v>
      </c>
      <c r="G9" s="23" t="s">
        <v>30</v>
      </c>
      <c r="H9" s="21" t="s">
        <v>28</v>
      </c>
      <c r="I9" s="23" t="s">
        <v>29</v>
      </c>
      <c r="J9" s="21" t="s">
        <v>30</v>
      </c>
      <c r="M9"/>
      <c r="N9" s="4"/>
      <c r="O9" s="4"/>
      <c r="P9" s="4"/>
      <c r="Q9"/>
      <c r="R9" s="4"/>
      <c r="S9" s="4"/>
      <c r="T9" s="4"/>
      <c r="U9"/>
      <c r="V9" s="4"/>
      <c r="W9" s="4"/>
    </row>
    <row r="10" spans="1:23" ht="14.5" x14ac:dyDescent="0.35">
      <c r="A10" s="24" t="s">
        <v>57</v>
      </c>
      <c r="B10" s="52">
        <f>'Volume 24 06 2024'!B36</f>
        <v>2170</v>
      </c>
      <c r="C10" s="110">
        <f>'Speed 24 06 2024 '!D7</f>
        <v>23.4</v>
      </c>
      <c r="D10" s="54">
        <f>'Speed 24 06 2024 '!C7</f>
        <v>27.6</v>
      </c>
      <c r="E10" s="56">
        <f>'Volume 24 06 2024'!B82</f>
        <v>2211</v>
      </c>
      <c r="F10" s="112">
        <f>'Speed 24 06 2024 '!D26</f>
        <v>23.8</v>
      </c>
      <c r="G10" s="54">
        <f>'Speed 24 06 2024 '!C26</f>
        <v>27.6</v>
      </c>
      <c r="H10" s="60">
        <f t="shared" ref="H10:H15" si="0">B10+E10</f>
        <v>4381</v>
      </c>
      <c r="I10" s="54">
        <f t="shared" ref="I10:J15" si="1">AVERAGE(C10,F10)</f>
        <v>23.6</v>
      </c>
      <c r="J10" s="54">
        <f t="shared" si="1"/>
        <v>27.6</v>
      </c>
      <c r="M10"/>
      <c r="N10" s="4"/>
      <c r="O10" s="4"/>
      <c r="P10" s="4"/>
      <c r="Q10"/>
      <c r="R10" s="4"/>
      <c r="S10" s="4"/>
      <c r="T10" s="4"/>
      <c r="U10"/>
      <c r="V10" s="4"/>
      <c r="W10" s="4"/>
    </row>
    <row r="11" spans="1:23" ht="14.5" x14ac:dyDescent="0.35">
      <c r="A11" s="24" t="s">
        <v>58</v>
      </c>
      <c r="B11" s="53">
        <f>'Volume 24 06 2024'!C36</f>
        <v>2208</v>
      </c>
      <c r="C11" s="111">
        <f>'Speed 24 06 2024 '!D8</f>
        <v>23.3</v>
      </c>
      <c r="D11" s="55">
        <f>'Speed 24 06 2024 '!C8</f>
        <v>27.5</v>
      </c>
      <c r="E11" s="57">
        <f>'Volume 24 06 2024'!C82</f>
        <v>2178</v>
      </c>
      <c r="F11" s="112">
        <f>'Speed 24 06 2024 '!D27</f>
        <v>23.8</v>
      </c>
      <c r="G11" s="120">
        <f>'Speed 24 06 2024 '!C27</f>
        <v>27.7</v>
      </c>
      <c r="H11" s="53">
        <f t="shared" si="0"/>
        <v>4386</v>
      </c>
      <c r="I11" s="55">
        <f t="shared" si="1"/>
        <v>23.55</v>
      </c>
      <c r="J11" s="55">
        <f t="shared" si="1"/>
        <v>27.6</v>
      </c>
      <c r="M11" s="4"/>
      <c r="N11" s="4"/>
      <c r="O11" s="4"/>
      <c r="P11" s="4"/>
      <c r="Q11" s="4"/>
      <c r="R11" s="4"/>
      <c r="S11" s="4"/>
      <c r="T11" s="4"/>
      <c r="U11"/>
      <c r="V11" s="4"/>
      <c r="W11" s="4"/>
    </row>
    <row r="12" spans="1:23" ht="14.5" x14ac:dyDescent="0.35">
      <c r="A12" s="121" t="s">
        <v>59</v>
      </c>
      <c r="B12" s="53">
        <f>'Volume 24 06 2024'!D36</f>
        <v>2461</v>
      </c>
      <c r="C12" s="111">
        <f>'Speed 24 06 2024 '!D9</f>
        <v>23</v>
      </c>
      <c r="D12" s="55">
        <f>'Speed 24 06 2024 '!C9</f>
        <v>27.2</v>
      </c>
      <c r="E12" s="57">
        <f>'Volume 24 06 2024'!D82</f>
        <v>2403</v>
      </c>
      <c r="F12" s="112">
        <f>'Speed 24 06 2024 '!D28</f>
        <v>23.3</v>
      </c>
      <c r="G12" s="55">
        <f>'Speed 24 06 2024 '!C28</f>
        <v>27.1</v>
      </c>
      <c r="H12" s="53">
        <f t="shared" si="0"/>
        <v>4864</v>
      </c>
      <c r="I12" s="55">
        <f t="shared" si="1"/>
        <v>23.15</v>
      </c>
      <c r="J12" s="55">
        <f t="shared" si="1"/>
        <v>27.15</v>
      </c>
      <c r="M12" s="4"/>
      <c r="N12" s="4"/>
      <c r="O12" s="4"/>
      <c r="P12" s="4"/>
      <c r="Q12" s="4"/>
      <c r="R12" s="4"/>
      <c r="S12" s="4"/>
      <c r="T12" s="4"/>
      <c r="U12"/>
      <c r="V12" s="4"/>
      <c r="W12" s="4"/>
    </row>
    <row r="13" spans="1:23" ht="14.5" x14ac:dyDescent="0.35">
      <c r="A13" s="113" t="s">
        <v>60</v>
      </c>
      <c r="B13" s="114">
        <f>'Volume 24 06 2024'!E36</f>
        <v>1874</v>
      </c>
      <c r="C13" s="115">
        <f>'Speed 24 06 2024 '!D10</f>
        <v>22.7</v>
      </c>
      <c r="D13" s="116">
        <f>'Speed 24 06 2024 '!C10</f>
        <v>27.1</v>
      </c>
      <c r="E13" s="117">
        <f>'Volume 24 06 2024'!E82</f>
        <v>1832</v>
      </c>
      <c r="F13" s="118">
        <f>'Speed 24 06 2024 '!D29</f>
        <v>24</v>
      </c>
      <c r="G13" s="116">
        <f>'Speed 24 06 2024 '!C29</f>
        <v>27.7</v>
      </c>
      <c r="H13" s="114">
        <f t="shared" si="0"/>
        <v>3706</v>
      </c>
      <c r="I13" s="116">
        <f t="shared" si="1"/>
        <v>23.35</v>
      </c>
      <c r="J13" s="116">
        <f t="shared" si="1"/>
        <v>27.4</v>
      </c>
      <c r="M13"/>
      <c r="N13" s="4"/>
      <c r="O13" s="4"/>
      <c r="P13" s="4"/>
      <c r="Q13"/>
      <c r="R13" s="4"/>
      <c r="S13" s="4"/>
      <c r="U13"/>
      <c r="V13" s="4"/>
      <c r="W13" s="4"/>
    </row>
    <row r="14" spans="1:23" ht="14.5" x14ac:dyDescent="0.35">
      <c r="A14" s="113" t="s">
        <v>61</v>
      </c>
      <c r="B14" s="114">
        <f>'Volume 24 06 2024'!F36</f>
        <v>1441</v>
      </c>
      <c r="C14" s="115">
        <f>'Speed 24 06 2024 '!D11</f>
        <v>24.1</v>
      </c>
      <c r="D14" s="116">
        <f>'Speed 24 06 2024 '!C11</f>
        <v>28</v>
      </c>
      <c r="E14" s="117">
        <f>'Volume 24 06 2024'!F82</f>
        <v>1369</v>
      </c>
      <c r="F14" s="118">
        <f>'Speed 24 06 2024 '!D30</f>
        <v>24.5</v>
      </c>
      <c r="G14" s="119">
        <f>'Speed 24 06 2024 '!C30</f>
        <v>28.2</v>
      </c>
      <c r="H14" s="114">
        <f t="shared" si="0"/>
        <v>2810</v>
      </c>
      <c r="I14" s="116">
        <f t="shared" si="1"/>
        <v>24.3</v>
      </c>
      <c r="J14" s="116">
        <f>AVERAGE(D14,G14)</f>
        <v>28.1</v>
      </c>
      <c r="M14"/>
      <c r="N14" s="4"/>
      <c r="O14" s="4"/>
      <c r="Q14"/>
      <c r="R14" s="4"/>
      <c r="S14" s="4"/>
      <c r="U14"/>
      <c r="V14" s="4"/>
      <c r="W14" s="4"/>
    </row>
    <row r="15" spans="1:23" ht="14.5" x14ac:dyDescent="0.35">
      <c r="A15" s="164" t="s">
        <v>62</v>
      </c>
      <c r="B15" s="165">
        <f>'Volume 24 06 2024'!G36</f>
        <v>2181</v>
      </c>
      <c r="C15" s="166">
        <f>'Speed 24 06 2024 '!D12</f>
        <v>23.2</v>
      </c>
      <c r="D15" s="167">
        <f>'Speed 24 06 2024 '!C12</f>
        <v>27.2</v>
      </c>
      <c r="E15" s="168">
        <f>'Volume 24 06 2024'!G82</f>
        <v>2116</v>
      </c>
      <c r="F15" s="169">
        <f>'Speed 24 06 2024 '!D31</f>
        <v>23.4</v>
      </c>
      <c r="G15" s="167">
        <f>'Speed 24 06 2024 '!C31</f>
        <v>27.1</v>
      </c>
      <c r="H15" s="165">
        <f t="shared" si="0"/>
        <v>4297</v>
      </c>
      <c r="I15" s="167">
        <f t="shared" si="1"/>
        <v>23.299999999999997</v>
      </c>
      <c r="J15" s="167">
        <f t="shared" si="1"/>
        <v>27.15</v>
      </c>
      <c r="M15" s="4"/>
      <c r="N15" s="4"/>
      <c r="O15" s="4"/>
      <c r="Q15" s="4"/>
      <c r="R15" s="4"/>
      <c r="S15" s="4"/>
      <c r="U15" s="4"/>
      <c r="V15" s="4"/>
      <c r="W15" s="4"/>
    </row>
    <row r="16" spans="1:23" ht="14.5" x14ac:dyDescent="0.35">
      <c r="A16" s="24" t="s">
        <v>63</v>
      </c>
      <c r="B16" s="53">
        <f>'Volume 24 06 2024'!H36</f>
        <v>2249</v>
      </c>
      <c r="C16" s="111">
        <f>'Speed 24 06 2024 '!D13</f>
        <v>23.5</v>
      </c>
      <c r="D16" s="55">
        <f>'Speed 24 06 2024 '!C13</f>
        <v>27.3</v>
      </c>
      <c r="E16" s="57">
        <f>'Volume 24 06 2024'!H82</f>
        <v>2245</v>
      </c>
      <c r="F16" s="112">
        <f>'Speed 24 06 2024 '!D32</f>
        <v>23.6</v>
      </c>
      <c r="G16" s="55">
        <f>'Speed 24 06 2024 '!C32</f>
        <v>27.1</v>
      </c>
      <c r="H16" s="53">
        <f t="shared" ref="H16" si="2">B16+E16</f>
        <v>4494</v>
      </c>
      <c r="I16" s="55">
        <f t="shared" ref="I16" si="3">AVERAGE(C16,F16)</f>
        <v>23.55</v>
      </c>
      <c r="J16" s="55">
        <f t="shared" ref="J16" si="4">AVERAGE(D16,G16)</f>
        <v>27.200000000000003</v>
      </c>
      <c r="M16" s="4"/>
      <c r="N16" s="4"/>
      <c r="O16" s="4"/>
      <c r="Q16" s="4"/>
      <c r="R16" s="4"/>
      <c r="S16" s="4"/>
      <c r="U16" s="4"/>
      <c r="V16" s="4"/>
      <c r="W16" s="4"/>
    </row>
    <row r="17" spans="1:18" ht="13.5" thickBot="1" x14ac:dyDescent="0.35">
      <c r="A17" s="25"/>
      <c r="B17" s="26">
        <f>SUM(B10:B16)</f>
        <v>14584</v>
      </c>
      <c r="C17" s="27">
        <f t="shared" ref="C17:J17" si="5">SUM(C10:C16)</f>
        <v>163.19999999999999</v>
      </c>
      <c r="D17" s="28">
        <f>SUM(D10:D16)</f>
        <v>191.9</v>
      </c>
      <c r="E17" s="29">
        <f t="shared" si="5"/>
        <v>14354</v>
      </c>
      <c r="F17" s="59">
        <f t="shared" si="5"/>
        <v>166.4</v>
      </c>
      <c r="G17" s="30">
        <f t="shared" si="5"/>
        <v>192.5</v>
      </c>
      <c r="H17" s="27">
        <f t="shared" si="5"/>
        <v>28938</v>
      </c>
      <c r="I17" s="29">
        <f t="shared" si="5"/>
        <v>164.8</v>
      </c>
      <c r="J17" s="30">
        <f t="shared" si="5"/>
        <v>192.2</v>
      </c>
    </row>
    <row r="18" spans="1:18" ht="13.5" thickBot="1" x14ac:dyDescent="0.35">
      <c r="A18" s="18" t="s">
        <v>31</v>
      </c>
      <c r="B18" s="31"/>
      <c r="C18" s="32"/>
      <c r="D18" s="33"/>
      <c r="E18" s="31"/>
      <c r="F18" s="32"/>
      <c r="G18" s="34"/>
      <c r="H18" s="61"/>
      <c r="I18" s="31"/>
      <c r="J18" s="34"/>
    </row>
    <row r="19" spans="1:18" ht="13" x14ac:dyDescent="0.3">
      <c r="A19" s="35" t="s">
        <v>32</v>
      </c>
      <c r="B19" s="36">
        <f>B17/7</f>
        <v>2083.4285714285716</v>
      </c>
      <c r="C19" s="36">
        <f t="shared" ref="C19:J19" si="6">C17/7</f>
        <v>23.314285714285713</v>
      </c>
      <c r="D19" s="36">
        <f t="shared" si="6"/>
        <v>27.414285714285715</v>
      </c>
      <c r="E19" s="36">
        <f t="shared" si="6"/>
        <v>2050.5714285714284</v>
      </c>
      <c r="F19" s="36">
        <f t="shared" si="6"/>
        <v>23.771428571428572</v>
      </c>
      <c r="G19" s="36">
        <f t="shared" si="6"/>
        <v>27.5</v>
      </c>
      <c r="H19" s="62">
        <f t="shared" si="6"/>
        <v>4134</v>
      </c>
      <c r="I19" s="62">
        <f t="shared" si="6"/>
        <v>23.542857142857144</v>
      </c>
      <c r="J19" s="62">
        <f t="shared" si="6"/>
        <v>27.457142857142856</v>
      </c>
    </row>
    <row r="20" spans="1:18" ht="13.5" thickBot="1" x14ac:dyDescent="0.35">
      <c r="A20" s="37" t="s">
        <v>33</v>
      </c>
      <c r="B20" s="38">
        <f>(B17-B14-B13)/5</f>
        <v>2253.8000000000002</v>
      </c>
      <c r="C20" s="38">
        <f t="shared" ref="C20:J20" si="7">(C17-C14-C13)/5</f>
        <v>23.279999999999998</v>
      </c>
      <c r="D20" s="38">
        <f t="shared" si="7"/>
        <v>27.360000000000003</v>
      </c>
      <c r="E20" s="38">
        <f t="shared" si="7"/>
        <v>2230.6</v>
      </c>
      <c r="F20" s="38">
        <f t="shared" si="7"/>
        <v>23.580000000000002</v>
      </c>
      <c r="G20" s="38">
        <f t="shared" si="7"/>
        <v>27.320000000000004</v>
      </c>
      <c r="H20" s="106">
        <f t="shared" si="7"/>
        <v>4484.3999999999996</v>
      </c>
      <c r="I20" s="106">
        <f t="shared" si="7"/>
        <v>23.43</v>
      </c>
      <c r="J20" s="106">
        <f t="shared" si="7"/>
        <v>27.339999999999996</v>
      </c>
      <c r="K20" s="50"/>
    </row>
    <row r="21" spans="1:18" ht="13.5" thickBot="1" x14ac:dyDescent="0.35">
      <c r="A21" s="157" t="s">
        <v>34</v>
      </c>
      <c r="B21" s="158"/>
      <c r="C21" s="158"/>
      <c r="D21" s="159"/>
      <c r="E21" s="39"/>
      <c r="F21" s="40"/>
      <c r="G21" s="40"/>
      <c r="H21" s="40"/>
      <c r="I21" s="40"/>
      <c r="J21" s="41"/>
    </row>
    <row r="22" spans="1:18" ht="13.5" thickBot="1" x14ac:dyDescent="0.35">
      <c r="A22" s="42" t="s">
        <v>35</v>
      </c>
      <c r="B22" s="17" t="s">
        <v>36</v>
      </c>
      <c r="C22" s="160">
        <f>H20</f>
        <v>4484.3999999999996</v>
      </c>
      <c r="D22" s="161"/>
      <c r="E22" s="43"/>
      <c r="F22" s="44"/>
      <c r="G22" s="44"/>
      <c r="H22" s="44"/>
      <c r="I22" s="44"/>
      <c r="J22" s="48"/>
    </row>
    <row r="23" spans="1:18" ht="13.5" thickBot="1" x14ac:dyDescent="0.35">
      <c r="A23" s="45" t="s">
        <v>35</v>
      </c>
      <c r="B23" s="17" t="s">
        <v>37</v>
      </c>
      <c r="C23" s="162">
        <f>I20</f>
        <v>23.43</v>
      </c>
      <c r="D23" s="163"/>
      <c r="E23" s="43"/>
      <c r="F23" s="44"/>
      <c r="G23" s="44"/>
      <c r="H23" s="44"/>
      <c r="I23" s="44"/>
      <c r="J23" s="48"/>
      <c r="K23" s="138"/>
      <c r="L23" s="139"/>
      <c r="M23" s="139"/>
      <c r="N23" s="139"/>
      <c r="O23" s="139"/>
      <c r="P23" s="139"/>
      <c r="Q23" s="139"/>
      <c r="R23" s="139"/>
    </row>
    <row r="24" spans="1:18" ht="13.5" thickBot="1" x14ac:dyDescent="0.35">
      <c r="A24" s="45" t="s">
        <v>35</v>
      </c>
      <c r="B24" s="21" t="s">
        <v>30</v>
      </c>
      <c r="C24" s="140">
        <f>J20</f>
        <v>27.339999999999996</v>
      </c>
      <c r="D24" s="141"/>
      <c r="E24" s="46"/>
      <c r="F24" s="47"/>
      <c r="G24" s="47"/>
      <c r="H24" s="47"/>
      <c r="I24" s="47"/>
      <c r="J24" s="49"/>
    </row>
    <row r="25" spans="1:18" x14ac:dyDescent="0.25">
      <c r="A25" s="39"/>
      <c r="B25" s="40"/>
      <c r="C25" s="40"/>
      <c r="D25" s="40"/>
      <c r="E25" s="40"/>
      <c r="F25" s="40"/>
      <c r="G25" s="40"/>
      <c r="H25" s="40"/>
      <c r="I25" s="40"/>
      <c r="J25" s="41"/>
    </row>
    <row r="26" spans="1:18" ht="13" thickBot="1" x14ac:dyDescent="0.3">
      <c r="A26" s="46"/>
      <c r="B26" s="47"/>
      <c r="C26" s="47"/>
      <c r="D26" s="47"/>
      <c r="E26" s="47"/>
      <c r="F26" s="47"/>
      <c r="G26" s="47"/>
      <c r="H26" s="47"/>
      <c r="I26" s="47"/>
      <c r="J26" s="49"/>
    </row>
    <row r="27" spans="1:18" ht="13" x14ac:dyDescent="0.3">
      <c r="A27" s="44"/>
      <c r="B27" s="44"/>
      <c r="C27" s="44"/>
      <c r="D27" s="44"/>
      <c r="E27" s="39"/>
      <c r="F27" s="40"/>
      <c r="G27" s="40"/>
      <c r="H27" s="40"/>
      <c r="I27" s="40"/>
      <c r="J27" s="41"/>
      <c r="L27" s="51"/>
    </row>
    <row r="28" spans="1:18" x14ac:dyDescent="0.25">
      <c r="E28" s="63"/>
      <c r="F28" s="64"/>
      <c r="G28" s="64"/>
      <c r="H28" s="64"/>
      <c r="I28" s="64"/>
      <c r="J28" s="65"/>
    </row>
    <row r="29" spans="1:18" ht="22.5" customHeight="1" x14ac:dyDescent="0.25">
      <c r="E29" s="63"/>
      <c r="F29" s="64"/>
      <c r="G29" s="64"/>
      <c r="H29" s="64"/>
      <c r="I29" s="64"/>
      <c r="J29" s="65"/>
    </row>
    <row r="30" spans="1:18" x14ac:dyDescent="0.25">
      <c r="E30" s="63"/>
      <c r="F30" s="64"/>
      <c r="G30" s="64"/>
      <c r="H30" s="64"/>
      <c r="I30" s="64"/>
      <c r="J30" s="65"/>
    </row>
    <row r="31" spans="1:18" x14ac:dyDescent="0.25">
      <c r="E31" s="63"/>
      <c r="F31" s="64"/>
      <c r="G31" s="64"/>
      <c r="H31" s="64"/>
      <c r="I31" s="64"/>
      <c r="J31" s="65"/>
    </row>
    <row r="32" spans="1:18" x14ac:dyDescent="0.25">
      <c r="E32" s="63"/>
      <c r="F32" s="64"/>
      <c r="G32" s="64"/>
      <c r="H32" s="64"/>
      <c r="I32" s="64"/>
      <c r="J32" s="65"/>
    </row>
    <row r="33" spans="1:10" x14ac:dyDescent="0.25">
      <c r="E33" s="63"/>
      <c r="F33" s="64"/>
      <c r="G33" s="64"/>
      <c r="H33" s="64"/>
      <c r="I33" s="64"/>
      <c r="J33" s="65"/>
    </row>
    <row r="34" spans="1:10" x14ac:dyDescent="0.25">
      <c r="E34" s="63"/>
      <c r="F34" s="64"/>
      <c r="G34" s="64"/>
      <c r="H34" s="64"/>
      <c r="I34" s="64"/>
      <c r="J34" s="65"/>
    </row>
    <row r="35" spans="1:10" x14ac:dyDescent="0.25">
      <c r="E35" s="63"/>
      <c r="F35" s="64"/>
      <c r="G35" s="64"/>
      <c r="H35" s="64"/>
      <c r="I35" s="64"/>
      <c r="J35" s="65"/>
    </row>
    <row r="36" spans="1:10" x14ac:dyDescent="0.25">
      <c r="E36" s="63"/>
      <c r="F36" s="64"/>
      <c r="G36" s="64"/>
      <c r="H36" s="64"/>
      <c r="I36" s="64"/>
      <c r="J36" s="65"/>
    </row>
    <row r="37" spans="1:10" x14ac:dyDescent="0.25">
      <c r="E37" s="63"/>
      <c r="F37" s="64"/>
      <c r="G37" s="64"/>
      <c r="H37" s="64"/>
      <c r="I37" s="64"/>
      <c r="J37" s="65"/>
    </row>
    <row r="38" spans="1:10" x14ac:dyDescent="0.25">
      <c r="E38" s="63"/>
      <c r="F38" s="64"/>
      <c r="G38" s="64"/>
      <c r="H38" s="64"/>
      <c r="I38" s="64"/>
      <c r="J38" s="65"/>
    </row>
    <row r="39" spans="1:10" x14ac:dyDescent="0.25">
      <c r="E39" s="63"/>
      <c r="F39" s="64"/>
      <c r="G39" s="64"/>
      <c r="H39" s="64"/>
      <c r="I39" s="64"/>
      <c r="J39" s="65"/>
    </row>
    <row r="40" spans="1:10" x14ac:dyDescent="0.25">
      <c r="E40" s="63"/>
      <c r="F40" s="64"/>
      <c r="G40" s="64"/>
      <c r="H40" s="64"/>
      <c r="I40" s="64"/>
      <c r="J40" s="65"/>
    </row>
    <row r="41" spans="1:10" x14ac:dyDescent="0.25">
      <c r="E41" s="63"/>
      <c r="F41" s="64"/>
      <c r="G41" s="64"/>
      <c r="H41" s="64"/>
      <c r="I41" s="64"/>
      <c r="J41" s="65"/>
    </row>
    <row r="42" spans="1:10" x14ac:dyDescent="0.25">
      <c r="E42" s="63"/>
      <c r="F42" s="64"/>
      <c r="G42" s="64"/>
      <c r="H42" s="64"/>
      <c r="I42" s="64"/>
      <c r="J42" s="65"/>
    </row>
    <row r="43" spans="1:10" x14ac:dyDescent="0.25">
      <c r="E43" s="63"/>
      <c r="F43" s="64"/>
      <c r="G43" s="64"/>
      <c r="H43" s="64"/>
      <c r="I43" s="64"/>
      <c r="J43" s="65"/>
    </row>
    <row r="44" spans="1:10" x14ac:dyDescent="0.25">
      <c r="E44" s="63"/>
      <c r="F44" s="64"/>
      <c r="G44" s="64"/>
      <c r="H44" s="64"/>
      <c r="I44" s="64"/>
      <c r="J44" s="65"/>
    </row>
    <row r="45" spans="1:10" x14ac:dyDescent="0.25">
      <c r="E45" s="63"/>
      <c r="F45" s="64"/>
      <c r="G45" s="64"/>
      <c r="H45" s="64"/>
      <c r="I45" s="64"/>
      <c r="J45" s="65"/>
    </row>
    <row r="46" spans="1:10" x14ac:dyDescent="0.25">
      <c r="E46" s="63"/>
      <c r="F46" s="64"/>
      <c r="G46" s="64"/>
      <c r="H46" s="64"/>
      <c r="I46" s="64"/>
      <c r="J46" s="65"/>
    </row>
    <row r="47" spans="1:10" ht="13" thickBot="1" x14ac:dyDescent="0.3">
      <c r="E47" s="66"/>
      <c r="F47" s="67"/>
      <c r="G47" s="67"/>
      <c r="H47" s="67"/>
      <c r="I47" s="67"/>
      <c r="J47" s="68"/>
    </row>
    <row r="48" spans="1:10" ht="15" customHeight="1" x14ac:dyDescent="0.25">
      <c r="A48" s="148" t="s">
        <v>90</v>
      </c>
      <c r="B48" s="149"/>
      <c r="C48" s="149"/>
      <c r="D48" s="150"/>
      <c r="E48" s="148" t="s">
        <v>91</v>
      </c>
      <c r="F48" s="149"/>
      <c r="G48" s="149"/>
      <c r="H48" s="149"/>
      <c r="I48" s="149"/>
      <c r="J48" s="150"/>
    </row>
    <row r="49" spans="1:10" ht="15" customHeight="1" x14ac:dyDescent="0.25">
      <c r="A49" s="151"/>
      <c r="B49" s="152"/>
      <c r="C49" s="152"/>
      <c r="D49" s="153"/>
      <c r="E49" s="151"/>
      <c r="F49" s="152"/>
      <c r="G49" s="152"/>
      <c r="H49" s="152"/>
      <c r="I49" s="152"/>
      <c r="J49" s="153"/>
    </row>
    <row r="50" spans="1:10" ht="15.75" customHeight="1" thickBot="1" x14ac:dyDescent="0.3">
      <c r="A50" s="154"/>
      <c r="B50" s="155"/>
      <c r="C50" s="155"/>
      <c r="D50" s="156"/>
      <c r="E50" s="154"/>
      <c r="F50" s="155"/>
      <c r="G50" s="155"/>
      <c r="H50" s="155"/>
      <c r="I50" s="155"/>
      <c r="J50" s="156"/>
    </row>
  </sheetData>
  <mergeCells count="19">
    <mergeCell ref="A48:D50"/>
    <mergeCell ref="E48:J50"/>
    <mergeCell ref="A21:D21"/>
    <mergeCell ref="C22:D22"/>
    <mergeCell ref="C23:D23"/>
    <mergeCell ref="K23:R23"/>
    <mergeCell ref="C24:D24"/>
    <mergeCell ref="C7:D7"/>
    <mergeCell ref="F7:G7"/>
    <mergeCell ref="H7:J7"/>
    <mergeCell ref="B8:D8"/>
    <mergeCell ref="E8:G8"/>
    <mergeCell ref="I8:J8"/>
    <mergeCell ref="B6:J6"/>
    <mergeCell ref="A1:J1"/>
    <mergeCell ref="B2:J2"/>
    <mergeCell ref="B3:J3"/>
    <mergeCell ref="B4:J4"/>
    <mergeCell ref="B5:J5"/>
  </mergeCells>
  <printOptions gridLines="1" gridLinesSet="0"/>
  <pageMargins left="0" right="0" top="0" bottom="0" header="0.51181102362204722" footer="0.51181102362204722"/>
  <pageSetup paperSize="9" scale="87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Speed 24 06 2024 </vt:lpstr>
      <vt:lpstr>Volume 24 06 2024</vt:lpstr>
      <vt:lpstr>Summary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SarahE Smith</dc:creator>
  <cp:lastModifiedBy>SarahE Smith</cp:lastModifiedBy>
  <cp:lastPrinted>2022-03-01T14:51:20Z</cp:lastPrinted>
  <dcterms:created xsi:type="dcterms:W3CDTF">2022-03-01T14:17:26Z</dcterms:created>
  <dcterms:modified xsi:type="dcterms:W3CDTF">2024-07-04T11:56:22Z</dcterms:modified>
</cp:coreProperties>
</file>