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instonecouk.sharepoint.com/sites/Hainstone/Shared Documents/Project Directory/163 - Lime Walk, Long Sutton/"/>
    </mc:Choice>
  </mc:AlternateContent>
  <xr:revisionPtr revIDLastSave="44" documentId="8_{58E473ED-1BFA-44DF-A08A-ACE2A3369B85}" xr6:coauthVersionLast="47" xr6:coauthVersionMax="47" xr10:uidLastSave="{4812FE68-361F-4258-BE6D-FDE031FD91A6}"/>
  <bookViews>
    <workbookView xWindow="-28920" yWindow="-120" windowWidth="29040" windowHeight="15720" xr2:uid="{E495E293-BD96-4057-AFB3-20EC3D846580}"/>
  </bookViews>
  <sheets>
    <sheet name="Summary" sheetId="1" r:id="rId1"/>
    <sheet name="Preliminar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5" i="1" l="1"/>
  <c r="K193" i="1"/>
  <c r="F199" i="1" l="1"/>
  <c r="K197" i="1"/>
  <c r="F197" i="1"/>
  <c r="W83" i="2"/>
  <c r="Y83" i="2" s="1"/>
  <c r="L83" i="2"/>
  <c r="N83" i="2" s="1"/>
  <c r="W82" i="2"/>
  <c r="Y82" i="2" s="1"/>
  <c r="L82" i="2"/>
  <c r="N82" i="2" s="1"/>
  <c r="V81" i="2"/>
  <c r="Y81" i="2" s="1"/>
  <c r="K81" i="2"/>
  <c r="N81" i="2" s="1"/>
  <c r="Y80" i="2"/>
  <c r="Z84" i="2" s="1"/>
  <c r="W80" i="2"/>
  <c r="L80" i="2"/>
  <c r="N80" i="2" s="1"/>
  <c r="O84" i="2" s="1"/>
  <c r="AA84" i="2" s="1"/>
  <c r="X76" i="2"/>
  <c r="Y76" i="2" s="1"/>
  <c r="M76" i="2"/>
  <c r="N76" i="2" s="1"/>
  <c r="Y75" i="2"/>
  <c r="N75" i="2"/>
  <c r="Y74" i="2"/>
  <c r="N74" i="2"/>
  <c r="X73" i="2"/>
  <c r="Y73" i="2" s="1"/>
  <c r="M73" i="2"/>
  <c r="N73" i="2" s="1"/>
  <c r="W72" i="2"/>
  <c r="Y72" i="2" s="1"/>
  <c r="Z77" i="2" s="1"/>
  <c r="L72" i="2"/>
  <c r="N72" i="2" s="1"/>
  <c r="O77" i="2" s="1"/>
  <c r="AA77" i="2" s="1"/>
  <c r="V68" i="2"/>
  <c r="Y68" i="2" s="1"/>
  <c r="K68" i="2"/>
  <c r="N68" i="2" s="1"/>
  <c r="V67" i="2"/>
  <c r="Y67" i="2" s="1"/>
  <c r="K67" i="2"/>
  <c r="N67" i="2" s="1"/>
  <c r="V66" i="2"/>
  <c r="Y66" i="2" s="1"/>
  <c r="K66" i="2"/>
  <c r="N66" i="2" s="1"/>
  <c r="V65" i="2"/>
  <c r="Y65" i="2" s="1"/>
  <c r="N65" i="2"/>
  <c r="K65" i="2"/>
  <c r="V64" i="2"/>
  <c r="Y64" i="2" s="1"/>
  <c r="K64" i="2"/>
  <c r="N64" i="2" s="1"/>
  <c r="V63" i="2"/>
  <c r="Y63" i="2" s="1"/>
  <c r="K63" i="2"/>
  <c r="N63" i="2" s="1"/>
  <c r="V62" i="2"/>
  <c r="Y62" i="2" s="1"/>
  <c r="K62" i="2"/>
  <c r="N62" i="2" s="1"/>
  <c r="O69" i="2" s="1"/>
  <c r="Y58" i="2"/>
  <c r="L58" i="2"/>
  <c r="N58" i="2" s="1"/>
  <c r="Y57" i="2"/>
  <c r="I57" i="2"/>
  <c r="N57" i="2" s="1"/>
  <c r="W56" i="2"/>
  <c r="Y56" i="2" s="1"/>
  <c r="Z59" i="2" s="1"/>
  <c r="L56" i="2"/>
  <c r="N56" i="2" s="1"/>
  <c r="O59" i="2" s="1"/>
  <c r="AA59" i="2" s="1"/>
  <c r="W52" i="2"/>
  <c r="Y52" i="2" s="1"/>
  <c r="L52" i="2"/>
  <c r="N52" i="2" s="1"/>
  <c r="W51" i="2"/>
  <c r="Y51" i="2" s="1"/>
  <c r="Z53" i="2" s="1"/>
  <c r="L51" i="2"/>
  <c r="N51" i="2" s="1"/>
  <c r="O53" i="2" s="1"/>
  <c r="AA53" i="2" s="1"/>
  <c r="V47" i="2"/>
  <c r="Y47" i="2" s="1"/>
  <c r="K47" i="2"/>
  <c r="N47" i="2" s="1"/>
  <c r="V46" i="2"/>
  <c r="Y46" i="2" s="1"/>
  <c r="K46" i="2"/>
  <c r="N46" i="2" s="1"/>
  <c r="V45" i="2"/>
  <c r="Y45" i="2" s="1"/>
  <c r="K45" i="2"/>
  <c r="N45" i="2" s="1"/>
  <c r="V44" i="2"/>
  <c r="Y44" i="2" s="1"/>
  <c r="K44" i="2"/>
  <c r="N44" i="2" s="1"/>
  <c r="V43" i="2"/>
  <c r="Y43" i="2" s="1"/>
  <c r="K43" i="2"/>
  <c r="N43" i="2" s="1"/>
  <c r="V42" i="2"/>
  <c r="Y42" i="2" s="1"/>
  <c r="K42" i="2"/>
  <c r="N42" i="2" s="1"/>
  <c r="V41" i="2"/>
  <c r="Y41" i="2" s="1"/>
  <c r="K41" i="2"/>
  <c r="N41" i="2" s="1"/>
  <c r="V40" i="2"/>
  <c r="Y40" i="2" s="1"/>
  <c r="K40" i="2"/>
  <c r="N40" i="2" s="1"/>
  <c r="V39" i="2"/>
  <c r="Y39" i="2" s="1"/>
  <c r="K39" i="2"/>
  <c r="N39" i="2" s="1"/>
  <c r="V38" i="2"/>
  <c r="Y38" i="2" s="1"/>
  <c r="K38" i="2"/>
  <c r="N38" i="2" s="1"/>
  <c r="V37" i="2"/>
  <c r="Y37" i="2" s="1"/>
  <c r="K37" i="2"/>
  <c r="N37" i="2" s="1"/>
  <c r="V36" i="2"/>
  <c r="Y36" i="2" s="1"/>
  <c r="K36" i="2"/>
  <c r="N36" i="2" s="1"/>
  <c r="V35" i="2"/>
  <c r="Y35" i="2" s="1"/>
  <c r="K35" i="2"/>
  <c r="N35" i="2" s="1"/>
  <c r="W31" i="2"/>
  <c r="Y31" i="2" s="1"/>
  <c r="L31" i="2"/>
  <c r="N31" i="2" s="1"/>
  <c r="Y30" i="2"/>
  <c r="W30" i="2"/>
  <c r="L30" i="2"/>
  <c r="N30" i="2" s="1"/>
  <c r="Y29" i="2"/>
  <c r="N29" i="2"/>
  <c r="Y28" i="2"/>
  <c r="N28" i="2"/>
  <c r="W27" i="2"/>
  <c r="Y27" i="2" s="1"/>
  <c r="L27" i="2"/>
  <c r="N27" i="2" s="1"/>
  <c r="W26" i="2"/>
  <c r="Y26" i="2" s="1"/>
  <c r="L26" i="2"/>
  <c r="N26" i="2" s="1"/>
  <c r="W25" i="2"/>
  <c r="Y25" i="2" s="1"/>
  <c r="L25" i="2"/>
  <c r="N25" i="2" s="1"/>
  <c r="Y24" i="2"/>
  <c r="W24" i="2"/>
  <c r="L24" i="2"/>
  <c r="N24" i="2" s="1"/>
  <c r="Y23" i="2"/>
  <c r="N23" i="2"/>
  <c r="Y22" i="2"/>
  <c r="N22" i="2"/>
  <c r="Y21" i="2"/>
  <c r="N21" i="2"/>
  <c r="Y20" i="2"/>
  <c r="N20" i="2"/>
  <c r="Y19" i="2"/>
  <c r="N19" i="2"/>
  <c r="Y18" i="2"/>
  <c r="N18" i="2"/>
  <c r="Y17" i="2"/>
  <c r="N17" i="2"/>
  <c r="T16" i="2"/>
  <c r="Y16" i="2" s="1"/>
  <c r="N16" i="2"/>
  <c r="I16" i="2"/>
  <c r="Y15" i="2"/>
  <c r="N15" i="2"/>
  <c r="T14" i="2"/>
  <c r="Y14" i="2" s="1"/>
  <c r="I14" i="2"/>
  <c r="N14" i="2" s="1"/>
  <c r="T13" i="2"/>
  <c r="Y13" i="2" s="1"/>
  <c r="I13" i="2"/>
  <c r="N13" i="2" s="1"/>
  <c r="F9" i="2"/>
  <c r="Q9" i="2" s="1"/>
  <c r="U9" i="2" s="1"/>
  <c r="Y9" i="2" s="1"/>
  <c r="U8" i="2"/>
  <c r="Y8" i="2" s="1"/>
  <c r="F8" i="2"/>
  <c r="J8" i="2" s="1"/>
  <c r="N8" i="2" s="1"/>
  <c r="U7" i="2"/>
  <c r="Y7" i="2" s="1"/>
  <c r="F7" i="2"/>
  <c r="J7" i="2" s="1"/>
  <c r="N7" i="2" s="1"/>
  <c r="Y6" i="2"/>
  <c r="F6" i="2"/>
  <c r="J6" i="2" s="1"/>
  <c r="N6" i="2" s="1"/>
  <c r="Q5" i="2"/>
  <c r="U5" i="2" s="1"/>
  <c r="Y5" i="2" s="1"/>
  <c r="J5" i="2"/>
  <c r="N5" i="2" s="1"/>
  <c r="F5" i="2"/>
  <c r="U4" i="2"/>
  <c r="Y4" i="2" s="1"/>
  <c r="F4" i="2"/>
  <c r="J4" i="2" s="1"/>
  <c r="N4" i="2" s="1"/>
  <c r="F3" i="2"/>
  <c r="Q3" i="2" s="1"/>
  <c r="U3" i="2" s="1"/>
  <c r="Y3" i="2" s="1"/>
  <c r="Z69" i="2" l="1"/>
  <c r="AA69" i="2" s="1"/>
  <c r="O32" i="2"/>
  <c r="Z32" i="2"/>
  <c r="O48" i="2"/>
  <c r="Z48" i="2"/>
  <c r="Z10" i="2"/>
  <c r="J9" i="2"/>
  <c r="N9" i="2" s="1"/>
  <c r="Q6" i="2"/>
  <c r="J3" i="2"/>
  <c r="N3" i="2" s="1"/>
  <c r="O10" i="2" s="1"/>
  <c r="Z86" i="2" l="1"/>
  <c r="O86" i="2"/>
  <c r="AA87" i="2" s="1"/>
  <c r="AA10" i="2"/>
  <c r="AA48" i="2"/>
  <c r="AA32" i="2"/>
  <c r="J59" i="1"/>
  <c r="J77" i="1"/>
  <c r="AA86" i="2" l="1"/>
  <c r="K189" i="1"/>
  <c r="K188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68" i="1"/>
  <c r="K167" i="1"/>
  <c r="K166" i="1"/>
  <c r="K165" i="1"/>
  <c r="K164" i="1"/>
  <c r="K163" i="1"/>
  <c r="K160" i="1"/>
  <c r="K159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5" i="1"/>
  <c r="K124" i="1"/>
  <c r="K123" i="1"/>
  <c r="K122" i="1"/>
  <c r="K121" i="1"/>
  <c r="K120" i="1"/>
  <c r="K119" i="1"/>
  <c r="K118" i="1"/>
  <c r="K117" i="1"/>
  <c r="K114" i="1"/>
  <c r="K113" i="1"/>
  <c r="K106" i="1"/>
  <c r="K105" i="1"/>
  <c r="K104" i="1"/>
  <c r="K103" i="1"/>
  <c r="K102" i="1"/>
  <c r="K99" i="1"/>
  <c r="K96" i="1"/>
  <c r="K93" i="1"/>
  <c r="K90" i="1"/>
  <c r="K87" i="1"/>
  <c r="K84" i="1"/>
  <c r="K81" i="1"/>
  <c r="K80" i="1"/>
  <c r="K74" i="1"/>
  <c r="K71" i="1"/>
  <c r="K70" i="1"/>
  <c r="K69" i="1"/>
  <c r="K68" i="1"/>
  <c r="K67" i="1"/>
  <c r="K66" i="1"/>
  <c r="K63" i="1"/>
  <c r="K58" i="1"/>
  <c r="K57" i="1"/>
  <c r="K56" i="1"/>
  <c r="K55" i="1"/>
  <c r="K54" i="1"/>
  <c r="K53" i="1"/>
  <c r="K50" i="1"/>
  <c r="K47" i="1"/>
  <c r="K46" i="1"/>
  <c r="K43" i="1"/>
  <c r="K42" i="1"/>
  <c r="K41" i="1"/>
  <c r="K38" i="1"/>
  <c r="K37" i="1"/>
  <c r="K36" i="1"/>
  <c r="K35" i="1"/>
  <c r="K34" i="1"/>
  <c r="K33" i="1"/>
  <c r="K30" i="1"/>
  <c r="K29" i="1"/>
  <c r="K28" i="1"/>
  <c r="K27" i="1"/>
  <c r="K26" i="1"/>
  <c r="K25" i="1"/>
  <c r="K24" i="1"/>
  <c r="K23" i="1"/>
  <c r="K21" i="1"/>
  <c r="K20" i="1"/>
  <c r="K19" i="1"/>
  <c r="K18" i="1"/>
  <c r="K17" i="1"/>
  <c r="J22" i="1" s="1"/>
  <c r="K22" i="1" s="1"/>
  <c r="K9" i="1"/>
  <c r="K8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8" i="1"/>
  <c r="F189" i="1"/>
  <c r="F192" i="1"/>
  <c r="F193" i="1"/>
  <c r="F164" i="1"/>
  <c r="F165" i="1"/>
  <c r="F166" i="1"/>
  <c r="F167" i="1"/>
  <c r="F168" i="1"/>
  <c r="F163" i="1"/>
  <c r="F160" i="1"/>
  <c r="F159" i="1"/>
  <c r="F156" i="1"/>
  <c r="F155" i="1"/>
  <c r="F154" i="1"/>
  <c r="F153" i="1"/>
  <c r="F152" i="1"/>
  <c r="F151" i="1"/>
  <c r="F150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28" i="1"/>
  <c r="F118" i="1"/>
  <c r="F119" i="1"/>
  <c r="F120" i="1"/>
  <c r="F121" i="1"/>
  <c r="F122" i="1"/>
  <c r="F123" i="1"/>
  <c r="F124" i="1"/>
  <c r="F125" i="1"/>
  <c r="F117" i="1"/>
  <c r="F114" i="1"/>
  <c r="F113" i="1"/>
  <c r="F46" i="1"/>
  <c r="F47" i="1"/>
  <c r="F50" i="1"/>
  <c r="F53" i="1"/>
  <c r="F54" i="1"/>
  <c r="F55" i="1"/>
  <c r="F56" i="1"/>
  <c r="F57" i="1"/>
  <c r="F58" i="1"/>
  <c r="F59" i="1"/>
  <c r="F60" i="1"/>
  <c r="F61" i="1"/>
  <c r="F62" i="1"/>
  <c r="F63" i="1"/>
  <c r="F66" i="1"/>
  <c r="F67" i="1"/>
  <c r="F68" i="1"/>
  <c r="F69" i="1"/>
  <c r="F70" i="1"/>
  <c r="F71" i="1"/>
  <c r="F74" i="1"/>
  <c r="F77" i="1"/>
  <c r="F80" i="1"/>
  <c r="F81" i="1"/>
  <c r="F84" i="1"/>
  <c r="F87" i="1"/>
  <c r="F90" i="1"/>
  <c r="F93" i="1"/>
  <c r="F96" i="1"/>
  <c r="F99" i="1"/>
  <c r="F102" i="1"/>
  <c r="F103" i="1"/>
  <c r="F104" i="1"/>
  <c r="F105" i="1"/>
  <c r="F106" i="1"/>
  <c r="F9" i="1"/>
  <c r="F8" i="1"/>
  <c r="F42" i="1"/>
  <c r="F43" i="1"/>
  <c r="F41" i="1"/>
  <c r="F33" i="1"/>
  <c r="F38" i="1"/>
  <c r="F37" i="1"/>
  <c r="F36" i="1"/>
  <c r="F35" i="1"/>
  <c r="F34" i="1"/>
  <c r="F30" i="1"/>
  <c r="F29" i="1"/>
  <c r="F28" i="1"/>
  <c r="F27" i="1"/>
  <c r="F26" i="1"/>
  <c r="F25" i="1"/>
  <c r="F24" i="1"/>
  <c r="F23" i="1"/>
  <c r="F21" i="1"/>
  <c r="F19" i="1"/>
  <c r="F20" i="1"/>
  <c r="F18" i="1"/>
  <c r="F17" i="1"/>
  <c r="F195" i="1" l="1"/>
  <c r="K199" i="1"/>
  <c r="K108" i="1"/>
  <c r="E22" i="1"/>
  <c r="F22" i="1" s="1"/>
  <c r="F108" i="1" s="1"/>
</calcChain>
</file>

<file path=xl/sharedStrings.xml><?xml version="1.0" encoding="utf-8"?>
<sst xmlns="http://schemas.openxmlformats.org/spreadsheetml/2006/main" count="868" uniqueCount="294">
  <si>
    <t>Housebuild Viability Appraisal</t>
  </si>
  <si>
    <t>1) Groundworks (Plot Development)</t>
  </si>
  <si>
    <t>2) Brickwork Superstructure</t>
  </si>
  <si>
    <t>House</t>
  </si>
  <si>
    <t>Garages</t>
  </si>
  <si>
    <t>3) Scaffolding</t>
  </si>
  <si>
    <t>4) Roof Tiling £ - £ -</t>
  </si>
  <si>
    <t>5) Windows &amp; Doors £ - £ -</t>
  </si>
  <si>
    <t>6) Joinery Works</t>
  </si>
  <si>
    <t>6) Plumbing &amp; Heating</t>
  </si>
  <si>
    <t>6) Electrical</t>
  </si>
  <si>
    <t>7) Plastering</t>
  </si>
  <si>
    <t>8) Painting &amp; Decorating</t>
  </si>
  <si>
    <t>9) Loft &amp; Cavity Insulation</t>
  </si>
  <si>
    <t>10) Kitchens</t>
  </si>
  <si>
    <t>11) Wall Tiling</t>
  </si>
  <si>
    <t>12) Mastic Sealant</t>
  </si>
  <si>
    <t>13) Garage Doors</t>
  </si>
  <si>
    <t>13) Cleaning</t>
  </si>
  <si>
    <t>13) Floor Finishes</t>
  </si>
  <si>
    <t>14) Misc Housebuild Specifcs</t>
  </si>
  <si>
    <t>Bricks</t>
  </si>
  <si>
    <t>Blocks</t>
  </si>
  <si>
    <t>Item</t>
  </si>
  <si>
    <t>Plots</t>
  </si>
  <si>
    <t xml:space="preserve">Brickwork Labour </t>
  </si>
  <si>
    <t>Blockwork Labour</t>
  </si>
  <si>
    <t xml:space="preserve">Facing Bricks Material </t>
  </si>
  <si>
    <t xml:space="preserve">Blockwork Material </t>
  </si>
  <si>
    <t>t</t>
  </si>
  <si>
    <t xml:space="preserve">Mortar </t>
  </si>
  <si>
    <t>%</t>
  </si>
  <si>
    <t xml:space="preserve">Wastage </t>
  </si>
  <si>
    <t>Steels</t>
  </si>
  <si>
    <t xml:space="preserve">Stone Cills </t>
  </si>
  <si>
    <t xml:space="preserve">Cavity Insulation </t>
  </si>
  <si>
    <t xml:space="preserve">1st Floor Joists </t>
  </si>
  <si>
    <t>2nd Floor Joists</t>
  </si>
  <si>
    <t xml:space="preserve">Roof Trusses </t>
  </si>
  <si>
    <t xml:space="preserve">Roof Trusses (Room in roof) </t>
  </si>
  <si>
    <t xml:space="preserve">Fascia &amp; Soffit </t>
  </si>
  <si>
    <t>Inc</t>
  </si>
  <si>
    <t xml:space="preserve">Floor Beams &amp; Slab Construction </t>
  </si>
  <si>
    <t xml:space="preserve">Slab Concrete </t>
  </si>
  <si>
    <t xml:space="preserve">Plot Drainage </t>
  </si>
  <si>
    <t xml:space="preserve">Plot Service Ducts </t>
  </si>
  <si>
    <t xml:space="preserve">Excavate &amp; Concrete Foundations </t>
  </si>
  <si>
    <t xml:space="preserve">Brickwork to DPC </t>
  </si>
  <si>
    <t>Abnormals &amp; Infrastucture</t>
  </si>
  <si>
    <t>Site Preparation / Demolition / Remediation Works</t>
  </si>
  <si>
    <t>Topsoil Strip / Site Strip</t>
  </si>
  <si>
    <t>m²</t>
  </si>
  <si>
    <t>m³</t>
  </si>
  <si>
    <t>Cut &amp; Fill</t>
  </si>
  <si>
    <t>Roads &amp; Sewers</t>
  </si>
  <si>
    <t>Enabling works (site set-up / PC role)</t>
  </si>
  <si>
    <t>Weeks</t>
  </si>
  <si>
    <t>Notices - S50</t>
  </si>
  <si>
    <t>Nr</t>
  </si>
  <si>
    <t>m</t>
  </si>
  <si>
    <t>Traffic Management for Off-site works</t>
  </si>
  <si>
    <t>Off-site outfall connection</t>
  </si>
  <si>
    <t>Surface water sewers</t>
  </si>
  <si>
    <t>Foul Sewers</t>
  </si>
  <si>
    <t>SW Manholes</t>
  </si>
  <si>
    <t>FW Manholes</t>
  </si>
  <si>
    <t>Gullies &amp; House Connections</t>
  </si>
  <si>
    <t>Roads &amp; Sewers - Remainder - John Mason Groundworks Order</t>
  </si>
  <si>
    <t>Preliminaries</t>
  </si>
  <si>
    <t>Foul Manholes</t>
  </si>
  <si>
    <t>Foul Pump Station Remedial Works</t>
  </si>
  <si>
    <t xml:space="preserve">Foul Pump Station </t>
  </si>
  <si>
    <t>Carriageway To Basecourse Rd 1 Chainage 20 to 72.5</t>
  </si>
  <si>
    <t xml:space="preserve">Rising Main Foul </t>
  </si>
  <si>
    <t>Rising Main Connection Works into extg manhole</t>
  </si>
  <si>
    <t xml:space="preserve">Storm Sewers </t>
  </si>
  <si>
    <t>Storm Manholes</t>
  </si>
  <si>
    <t xml:space="preserve">Culvert Works </t>
  </si>
  <si>
    <t xml:space="preserve">Attenuation Crate </t>
  </si>
  <si>
    <t xml:space="preserve">Attentuation Pond </t>
  </si>
  <si>
    <t xml:space="preserve">Swales (Road 1) </t>
  </si>
  <si>
    <t xml:space="preserve">Filtration trench (Road 3) </t>
  </si>
  <si>
    <t xml:space="preserve">Storm Domestic Connections (Rd 4) </t>
  </si>
  <si>
    <t xml:space="preserve">Filtration Trench Lateral (Rd 3) </t>
  </si>
  <si>
    <t xml:space="preserve">Foul Domestic Connections (Rd 4) </t>
  </si>
  <si>
    <t xml:space="preserve">Gullies and Connections (Rd 3 &amp; 4) </t>
  </si>
  <si>
    <t xml:space="preserve">Backfill Trenches With Stone </t>
  </si>
  <si>
    <t xml:space="preserve">Removal of Surplus Excavated Material </t>
  </si>
  <si>
    <t xml:space="preserve">Carriageway To Basecourse Over Culvert Area chainage 0-20 </t>
  </si>
  <si>
    <t xml:space="preserve">Carriageway To Basecourse (Rd 3) </t>
  </si>
  <si>
    <t xml:space="preserve">Carriageway To Basecourse (Rd 4) </t>
  </si>
  <si>
    <t>Carriageway To Basecourse - Install 2nd layer of Tarmac to road binder 80mm</t>
  </si>
  <si>
    <t xml:space="preserve">Carriageway To completion </t>
  </si>
  <si>
    <t xml:space="preserve">Footpaths to Binder course - Adoptable Footpath </t>
  </si>
  <si>
    <t xml:space="preserve">Footpaths to Wearing course (min. 400m2) </t>
  </si>
  <si>
    <t xml:space="preserve">Road Crossing Ducts </t>
  </si>
  <si>
    <t>Roads &amp; Sewers - Stage 3</t>
  </si>
  <si>
    <t>Raising Ironwork</t>
  </si>
  <si>
    <t>CCTV &amp; Jetting to Sewers</t>
  </si>
  <si>
    <t>Services</t>
  </si>
  <si>
    <t>Plot Connections</t>
  </si>
  <si>
    <t>Diversions (Water &amp; BT)</t>
  </si>
  <si>
    <t>Street Lighting</t>
  </si>
  <si>
    <t>Street Nameplates</t>
  </si>
  <si>
    <t>Sub-station</t>
  </si>
  <si>
    <t>Pumping Station</t>
  </si>
  <si>
    <t>Drainage &amp; Soakaways</t>
  </si>
  <si>
    <t>Plot Services</t>
  </si>
  <si>
    <t>Plot Service Connections</t>
  </si>
  <si>
    <t>BT/Virgin to Footpath</t>
  </si>
  <si>
    <t>Scaffold Margin</t>
  </si>
  <si>
    <t>Parking Bays TO B/C</t>
  </si>
  <si>
    <t>Parking Bays to W/C</t>
  </si>
  <si>
    <t>Slab paths</t>
  </si>
  <si>
    <t>ASHP Base/edge/gravel</t>
  </si>
  <si>
    <t>Fence setting out</t>
  </si>
  <si>
    <t>Topsoil gardens</t>
  </si>
  <si>
    <t>Landscaping to plots</t>
  </si>
  <si>
    <t>Fencing to plots</t>
  </si>
  <si>
    <t>Flag on edge retainer</t>
  </si>
  <si>
    <t>External Groundworks - John Mason Groundworks Order</t>
  </si>
  <si>
    <t>1.8m Boundary Walls</t>
  </si>
  <si>
    <t>POS Landscaping</t>
  </si>
  <si>
    <t>Turfing</t>
  </si>
  <si>
    <t>Planting</t>
  </si>
  <si>
    <t>Earthmoving / Muck-away</t>
  </si>
  <si>
    <t xml:space="preserve">Surplus spoil to tip </t>
  </si>
  <si>
    <t>Muck management on-site</t>
  </si>
  <si>
    <t>Total</t>
  </si>
  <si>
    <t>Sub-Total</t>
  </si>
  <si>
    <t>Rates provided suggest this is close to average</t>
  </si>
  <si>
    <t>£42/m2 is acceptable</t>
  </si>
  <si>
    <t>Assume this is £/m2; acceptable</t>
  </si>
  <si>
    <t>Supply and install; ok</t>
  </si>
  <si>
    <t>As above</t>
  </si>
  <si>
    <t xml:space="preserve">Scaffolding House </t>
  </si>
  <si>
    <t>Scaffolding Garages</t>
  </si>
  <si>
    <t xml:space="preserve">Safety Decking </t>
  </si>
  <si>
    <t xml:space="preserve">Roof Tiling House </t>
  </si>
  <si>
    <t xml:space="preserve">Roof Tiling Garage </t>
  </si>
  <si>
    <t>Rate is fine</t>
  </si>
  <si>
    <t>Approx 14m of fence per plot; acceptable</t>
  </si>
  <si>
    <t xml:space="preserve">UPVC Windows &amp; Doors </t>
  </si>
  <si>
    <t xml:space="preserve">1st Fix </t>
  </si>
  <si>
    <t xml:space="preserve">2nd Fix </t>
  </si>
  <si>
    <t xml:space="preserve">Final Fix </t>
  </si>
  <si>
    <t xml:space="preserve">Canopies 70 </t>
  </si>
  <si>
    <t>ASHP</t>
  </si>
  <si>
    <t xml:space="preserve">Sanitaryware </t>
  </si>
  <si>
    <t>Final Fix</t>
  </si>
  <si>
    <t xml:space="preserve">ASHP </t>
  </si>
  <si>
    <t xml:space="preserve">Car Chargers </t>
  </si>
  <si>
    <t xml:space="preserve">Garages </t>
  </si>
  <si>
    <t xml:space="preserve">Boarding &amp; Skimming works </t>
  </si>
  <si>
    <t xml:space="preserve">Painting &amp; Decorating </t>
  </si>
  <si>
    <t xml:space="preserve">Loft Insulation </t>
  </si>
  <si>
    <t xml:space="preserve">Kitchen &amp; Appliances (Supply &amp; Fit) </t>
  </si>
  <si>
    <t xml:space="preserve">Wall Tiling (Tiling to shower enclosures, splashbacks, baths) </t>
  </si>
  <si>
    <t xml:space="preserve">Blinds </t>
  </si>
  <si>
    <t xml:space="preserve">Builders Clean, Pre-Paint Clean, Sparkle </t>
  </si>
  <si>
    <t xml:space="preserve">51 Plots </t>
  </si>
  <si>
    <t xml:space="preserve">Carpets throughout </t>
  </si>
  <si>
    <t>Curtain Poles</t>
  </si>
  <si>
    <t xml:space="preserve">Door Numbers </t>
  </si>
  <si>
    <t xml:space="preserve">Towel Rads </t>
  </si>
  <si>
    <t xml:space="preserve">Snagging </t>
  </si>
  <si>
    <t xml:space="preserve">Mastic Sealant (Windows Internal &amp; External, Skirts, Sanitaryware) </t>
  </si>
  <si>
    <t>Cavity insulation included above</t>
  </si>
  <si>
    <t>Order value is £42,000</t>
  </si>
  <si>
    <t>Order value is £175,291</t>
  </si>
  <si>
    <t>Order value is 863,843 exc sanitaryware</t>
  </si>
  <si>
    <t>£265/pad; acceptable</t>
  </si>
  <si>
    <t>acceptable</t>
  </si>
  <si>
    <t>Ave of £107/Plot; acceptable</t>
  </si>
  <si>
    <t>As an allowance this is acceptable</t>
  </si>
  <si>
    <t>Acceptable</t>
  </si>
  <si>
    <t>All as order</t>
  </si>
  <si>
    <t>Agreed to revised rates</t>
  </si>
  <si>
    <t>This is our final position</t>
  </si>
  <si>
    <t>Quotation received</t>
  </si>
  <si>
    <t>Revised rate accepted</t>
  </si>
  <si>
    <t>Revised allowance acceptable</t>
  </si>
  <si>
    <t>This site is a 'Fill' site and no supporting information have been provided to justify the applicants claim. This is our final position</t>
  </si>
  <si>
    <t>Inc above</t>
  </si>
  <si>
    <r>
      <rPr>
        <b/>
        <sz val="10"/>
        <color rgb="FF161616"/>
        <rFont val="Arial"/>
        <family val="2"/>
      </rPr>
      <t>Site Labour</t>
    </r>
  </si>
  <si>
    <t>Unit</t>
  </si>
  <si>
    <t>Rate</t>
  </si>
  <si>
    <t>Materials</t>
  </si>
  <si>
    <t>Labour</t>
  </si>
  <si>
    <t>Plant</t>
  </si>
  <si>
    <t>S/C</t>
  </si>
  <si>
    <t>Site Manager</t>
  </si>
  <si>
    <r>
      <rPr>
        <sz val="10"/>
        <color rgb="FF3D3D3D"/>
        <rFont val="Arial"/>
        <family val="2"/>
      </rPr>
      <t>Assistant Site Manaqer</t>
    </r>
  </si>
  <si>
    <t>Not required from day one</t>
  </si>
  <si>
    <r>
      <rPr>
        <sz val="10"/>
        <color rgb="FF3D3D3D"/>
        <rFont val="Arial"/>
        <family val="2"/>
      </rPr>
      <t>General labourer</t>
    </r>
  </si>
  <si>
    <r>
      <rPr>
        <sz val="10"/>
        <color rgb="FF3D3D3D"/>
        <rFont val="Arial"/>
        <family val="2"/>
      </rPr>
      <t>Gateman</t>
    </r>
  </si>
  <si>
    <t>Not required, the project isnt large enough</t>
  </si>
  <si>
    <r>
      <rPr>
        <sz val="10"/>
        <color rgb="FF2D2D2D"/>
        <rFont val="Arial"/>
        <family val="2"/>
      </rPr>
      <t xml:space="preserve">Fork </t>
    </r>
    <r>
      <rPr>
        <sz val="10"/>
        <color rgb="FF3D3D3D"/>
        <rFont val="Arial"/>
        <family val="2"/>
      </rPr>
      <t>lift driver</t>
    </r>
  </si>
  <si>
    <t>not required for entire duration</t>
  </si>
  <si>
    <r>
      <rPr>
        <sz val="10"/>
        <color rgb="FF3D3D3D"/>
        <rFont val="Arial"/>
        <family val="2"/>
      </rPr>
      <t>Enqineer</t>
    </r>
  </si>
  <si>
    <t>10% of duration</t>
  </si>
  <si>
    <r>
      <rPr>
        <sz val="10"/>
        <color rgb="FF3D3D3D"/>
        <rFont val="Arial"/>
        <family val="2"/>
      </rPr>
      <t>Design Co-ordinator</t>
    </r>
  </si>
  <si>
    <r>
      <rPr>
        <b/>
        <sz val="10"/>
        <color rgb="FF161616"/>
        <rFont val="Arial"/>
        <family val="2"/>
      </rPr>
      <t xml:space="preserve">Site </t>
    </r>
    <r>
      <rPr>
        <b/>
        <sz val="10"/>
        <color rgb="FF010101"/>
        <rFont val="Arial"/>
        <family val="2"/>
      </rPr>
      <t>Labour Totals</t>
    </r>
  </si>
  <si>
    <r>
      <rPr>
        <b/>
        <sz val="10"/>
        <color rgb="FF161616"/>
        <rFont val="Arial"/>
        <family val="2"/>
      </rPr>
      <t xml:space="preserve">Site Compound </t>
    </r>
    <r>
      <rPr>
        <b/>
        <sz val="10"/>
        <color rgb="FF010101"/>
        <rFont val="Arial"/>
        <family val="2"/>
      </rPr>
      <t>&amp; Set Up</t>
    </r>
  </si>
  <si>
    <t>Quantity</t>
  </si>
  <si>
    <r>
      <rPr>
        <sz val="10"/>
        <color rgb="FF2D2D2D"/>
        <rFont val="Arial"/>
        <family val="2"/>
      </rPr>
      <t xml:space="preserve">Tools </t>
    </r>
    <r>
      <rPr>
        <sz val="10"/>
        <color rgb="FF3D3D3D"/>
        <rFont val="Arial"/>
        <family val="2"/>
      </rPr>
      <t>&amp; Tackle</t>
    </r>
  </si>
  <si>
    <t>weeks</t>
  </si>
  <si>
    <t>Excessive</t>
  </si>
  <si>
    <r>
      <rPr>
        <sz val="10"/>
        <color rgb="FF3D3D3D"/>
        <rFont val="Arial"/>
        <family val="2"/>
      </rPr>
      <t>Signage</t>
    </r>
  </si>
  <si>
    <t>item</t>
  </si>
  <si>
    <r>
      <rPr>
        <sz val="10"/>
        <color rgb="FF2D2D2D"/>
        <rFont val="Arial"/>
        <family val="2"/>
      </rPr>
      <t xml:space="preserve">Tree </t>
    </r>
    <r>
      <rPr>
        <sz val="10"/>
        <color rgb="FF3D3D3D"/>
        <rFont val="Arial"/>
        <family val="2"/>
      </rPr>
      <t>protection fencing
Herras Fencing</t>
    </r>
  </si>
  <si>
    <t>Herras Fencing</t>
  </si>
  <si>
    <t>Pedestrian Barriers</t>
  </si>
  <si>
    <t xml:space="preserve">Gate </t>
  </si>
  <si>
    <t>nr</t>
  </si>
  <si>
    <t>Temporary Haul Roads</t>
  </si>
  <si>
    <t>Rate is incorrect but doesn’t seem to carry through</t>
  </si>
  <si>
    <t>Site pedestrian access paths</t>
  </si>
  <si>
    <t>Hardcore to compound</t>
  </si>
  <si>
    <t>Tarmac base course</t>
  </si>
  <si>
    <t>Timber Edgings</t>
  </si>
  <si>
    <t xml:space="preserve">m </t>
  </si>
  <si>
    <t>Compound fence</t>
  </si>
  <si>
    <t>fn</t>
  </si>
  <si>
    <t>Can you provide photos that demonstrate this was installed?</t>
  </si>
  <si>
    <t>Pedestrian gate</t>
  </si>
  <si>
    <t>Compound gate</t>
  </si>
  <si>
    <t>Cloud pass/office setup &amp; turnstile</t>
  </si>
  <si>
    <t>Clear site on completion</t>
  </si>
  <si>
    <t>Concrete base for silo</t>
  </si>
  <si>
    <t>Groundworks to compound</t>
  </si>
  <si>
    <t xml:space="preserve">Subcontractor compound </t>
  </si>
  <si>
    <t>Can you provide photos that demonstrate this was installed?  A separate compound for S/C's ona site this side seems overkill</t>
  </si>
  <si>
    <t>Site Compound &amp; Set-up Totals</t>
  </si>
  <si>
    <r>
      <rPr>
        <b/>
        <sz val="10"/>
        <color rgb="FF161616"/>
        <rFont val="Arial"/>
        <family val="2"/>
      </rPr>
      <t>Accommodation</t>
    </r>
  </si>
  <si>
    <r>
      <rPr>
        <sz val="10"/>
        <color rgb="FF3D3D3D"/>
        <rFont val="Arial"/>
        <family val="2"/>
      </rPr>
      <t>24ft Office (Entrance)</t>
    </r>
  </si>
  <si>
    <r>
      <rPr>
        <sz val="10"/>
        <color rgb="FF3D3D3D"/>
        <rFont val="Arial"/>
        <family val="2"/>
      </rPr>
      <t>32flOffice</t>
    </r>
  </si>
  <si>
    <r>
      <rPr>
        <sz val="10"/>
        <color rgb="FF3D3D3D"/>
        <rFont val="Arial"/>
        <family val="2"/>
      </rPr>
      <t>32ft Canteen</t>
    </r>
  </si>
  <si>
    <r>
      <rPr>
        <sz val="10"/>
        <color rgb="FF3D3D3D"/>
        <rFont val="Arial"/>
        <family val="2"/>
      </rPr>
      <t>20ft Drvinq Room</t>
    </r>
  </si>
  <si>
    <r>
      <rPr>
        <sz val="10"/>
        <color rgb="FF3D3D3D"/>
        <rFont val="Arial"/>
        <family val="2"/>
      </rPr>
      <t xml:space="preserve">24ft </t>
    </r>
    <r>
      <rPr>
        <sz val="10"/>
        <color rgb="FF2D2D2D"/>
        <rFont val="Arial"/>
        <family val="2"/>
      </rPr>
      <t xml:space="preserve">Toilet </t>
    </r>
    <r>
      <rPr>
        <sz val="10"/>
        <color rgb="FF3D3D3D"/>
        <rFont val="Arial"/>
        <family val="2"/>
      </rPr>
      <t>Block</t>
    </r>
  </si>
  <si>
    <r>
      <rPr>
        <sz val="10"/>
        <color rgb="FF3D3D3D"/>
        <rFont val="Arial"/>
        <family val="2"/>
      </rPr>
      <t>20ft Store</t>
    </r>
  </si>
  <si>
    <r>
      <rPr>
        <sz val="10"/>
        <color rgb="FF3D3D3D"/>
        <rFont val="Arial"/>
        <family val="2"/>
      </rPr>
      <t>Staircase</t>
    </r>
  </si>
  <si>
    <r>
      <rPr>
        <sz val="10"/>
        <color rgb="FF3D3D3D"/>
        <rFont val="Arial"/>
        <family val="2"/>
      </rPr>
      <t>Scaffold for qantrvs</t>
    </r>
  </si>
  <si>
    <r>
      <rPr>
        <sz val="10"/>
        <color rgb="FF3D3D3D"/>
        <rFont val="Arial"/>
        <family val="2"/>
      </rPr>
      <t>Scaffold platform to stores</t>
    </r>
  </si>
  <si>
    <r>
      <rPr>
        <sz val="10"/>
        <color rgb="FF2D2D2D"/>
        <rFont val="Arial"/>
        <family val="2"/>
      </rPr>
      <t xml:space="preserve">Furniture </t>
    </r>
    <r>
      <rPr>
        <sz val="10"/>
        <color rgb="FF3D3D3D"/>
        <rFont val="Arial"/>
        <family val="2"/>
      </rPr>
      <t xml:space="preserve">&amp; </t>
    </r>
    <r>
      <rPr>
        <sz val="10"/>
        <color rgb="FF2D2D2D"/>
        <rFont val="Arial"/>
        <family val="2"/>
      </rPr>
      <t>IT</t>
    </r>
  </si>
  <si>
    <r>
      <rPr>
        <sz val="10"/>
        <color rgb="FF3D3D3D"/>
        <rFont val="Arial"/>
        <family val="2"/>
      </rPr>
      <t xml:space="preserve">Carriaqe to </t>
    </r>
    <r>
      <rPr>
        <sz val="10"/>
        <color rgb="FF5B5B5B"/>
        <rFont val="Arial"/>
        <family val="2"/>
      </rPr>
      <t xml:space="preserve">/ </t>
    </r>
    <r>
      <rPr>
        <sz val="10"/>
        <color rgb="FF3D3D3D"/>
        <rFont val="Arial"/>
        <family val="2"/>
      </rPr>
      <t>from site</t>
    </r>
  </si>
  <si>
    <t>£400 each way? This is very high</t>
  </si>
  <si>
    <r>
      <rPr>
        <sz val="10"/>
        <color rgb="FF3D3D3D"/>
        <rFont val="Arial"/>
        <family val="2"/>
      </rPr>
      <t xml:space="preserve">Septic </t>
    </r>
    <r>
      <rPr>
        <sz val="10"/>
        <color rgb="FF2D2D2D"/>
        <rFont val="Arial"/>
        <family val="2"/>
      </rPr>
      <t xml:space="preserve">Tank </t>
    </r>
    <r>
      <rPr>
        <sz val="10"/>
        <color rgb="FF3D3D3D"/>
        <rFont val="Arial"/>
        <family val="2"/>
      </rPr>
      <t>Empties</t>
    </r>
  </si>
  <si>
    <r>
      <rPr>
        <sz val="10"/>
        <color rgb="FF3D3D3D"/>
        <rFont val="Arial"/>
        <family val="2"/>
      </rPr>
      <t>CleaninQ cabins</t>
    </r>
  </si>
  <si>
    <t>why 120?</t>
  </si>
  <si>
    <r>
      <rPr>
        <b/>
        <sz val="10"/>
        <color rgb="FF161616"/>
        <rFont val="Arial"/>
        <family val="2"/>
      </rPr>
      <t>Security</t>
    </r>
  </si>
  <si>
    <t>Security Cameras</t>
  </si>
  <si>
    <t>Rate is high, please provide evidence?</t>
  </si>
  <si>
    <t>CCTV Install</t>
  </si>
  <si>
    <t>This is included in the rate above</t>
  </si>
  <si>
    <r>
      <rPr>
        <b/>
        <sz val="10"/>
        <color rgb="FF161616"/>
        <rFont val="Arial"/>
        <family val="2"/>
      </rPr>
      <t xml:space="preserve">Security </t>
    </r>
    <r>
      <rPr>
        <b/>
        <sz val="10"/>
        <color rgb="FF010101"/>
        <rFont val="Arial"/>
        <family val="2"/>
      </rPr>
      <t>Total</t>
    </r>
    <r>
      <rPr>
        <b/>
        <sz val="10"/>
        <color rgb="FF2D2D2D"/>
        <rFont val="Arial"/>
        <family val="2"/>
      </rPr>
      <t>s</t>
    </r>
  </si>
  <si>
    <r>
      <rPr>
        <b/>
        <sz val="10"/>
        <color rgb="FF010101"/>
        <rFont val="Arial"/>
        <family val="2"/>
      </rPr>
      <t xml:space="preserve">Temporary </t>
    </r>
    <r>
      <rPr>
        <b/>
        <sz val="10"/>
        <color rgb="FF161616"/>
        <rFont val="Arial"/>
        <family val="2"/>
      </rPr>
      <t>Works</t>
    </r>
  </si>
  <si>
    <r>
      <rPr>
        <sz val="10"/>
        <color rgb="FF3D3D3D"/>
        <rFont val="Arial"/>
        <family val="2"/>
      </rPr>
      <t>Skips
Artstone Protection
Plastic Suraeon Allowance</t>
    </r>
  </si>
  <si>
    <t>2.5 skips per week is excessive</t>
  </si>
  <si>
    <t>Arstone Protection</t>
  </si>
  <si>
    <t>what is this?</t>
  </si>
  <si>
    <t>Plastic Surgeon Allowance</t>
  </si>
  <si>
    <t>this is a risk item, which should be accounted for from your contingency risk allowance</t>
  </si>
  <si>
    <r>
      <rPr>
        <b/>
        <sz val="10"/>
        <color rgb="FF010101"/>
        <rFont val="Arial"/>
        <family val="2"/>
      </rPr>
      <t>Temporary Works Total</t>
    </r>
  </si>
  <si>
    <r>
      <rPr>
        <b/>
        <sz val="10"/>
        <color rgb="FF010101"/>
        <rFont val="Arial"/>
        <family val="2"/>
      </rPr>
      <t>Pl</t>
    </r>
    <r>
      <rPr>
        <b/>
        <sz val="10"/>
        <color rgb="FF2D2D2D"/>
        <rFont val="Arial"/>
        <family val="2"/>
      </rPr>
      <t>ant</t>
    </r>
  </si>
  <si>
    <r>
      <rPr>
        <sz val="10"/>
        <color rgb="FF3D3D3D"/>
        <rFont val="Arial"/>
        <family val="2"/>
      </rPr>
      <t>Road Sweeper/Wheel Wash</t>
    </r>
  </si>
  <si>
    <t>Visit</t>
  </si>
  <si>
    <r>
      <rPr>
        <sz val="10"/>
        <color rgb="FF3D3D3D"/>
        <rFont val="Arial"/>
        <family val="2"/>
      </rPr>
      <t>12.Sm Telehandler</t>
    </r>
  </si>
  <si>
    <t>wont need for the first 15 weeks or last 5 weeks</t>
  </si>
  <si>
    <r>
      <rPr>
        <sz val="10"/>
        <color rgb="FF2D2D2D"/>
        <rFont val="Arial"/>
        <family val="2"/>
      </rPr>
      <t>Fuel</t>
    </r>
  </si>
  <si>
    <r>
      <rPr>
        <sz val="10"/>
        <color rgb="FF2D2D2D"/>
        <rFont val="Arial"/>
        <family val="2"/>
      </rPr>
      <t xml:space="preserve">Fuel </t>
    </r>
    <r>
      <rPr>
        <sz val="10"/>
        <color rgb="FF3D3D3D"/>
        <rFont val="Arial"/>
        <family val="2"/>
      </rPr>
      <t>Bowser</t>
    </r>
  </si>
  <si>
    <r>
      <rPr>
        <sz val="10"/>
        <color rgb="FF3D3D3D"/>
        <rFont val="Arial"/>
        <family val="2"/>
      </rPr>
      <t>Punctures &amp; Repairs</t>
    </r>
  </si>
  <si>
    <r>
      <rPr>
        <sz val="10"/>
        <color rgb="FF3D3D3D"/>
        <rFont val="Arial"/>
        <family val="2"/>
      </rPr>
      <t>Crane 35T - Contract Lift - Full Day</t>
    </r>
  </si>
  <si>
    <r>
      <rPr>
        <sz val="10"/>
        <color rgb="FF3D3D3D"/>
        <rFont val="Arial"/>
        <family val="2"/>
      </rPr>
      <t>Generator /incl. fuel)</t>
    </r>
  </si>
  <si>
    <t>excessive</t>
  </si>
  <si>
    <r>
      <rPr>
        <b/>
        <sz val="10"/>
        <color rgb="FF010101"/>
        <rFont val="Arial"/>
        <family val="2"/>
      </rPr>
      <t>Plant Total</t>
    </r>
  </si>
  <si>
    <r>
      <rPr>
        <b/>
        <sz val="10"/>
        <color rgb="FF010101"/>
        <rFont val="Arial"/>
        <family val="2"/>
      </rPr>
      <t>Temporary Services</t>
    </r>
  </si>
  <si>
    <r>
      <rPr>
        <sz val="10"/>
        <color rgb="FF3D3D3D"/>
        <rFont val="Arial"/>
        <family val="2"/>
      </rPr>
      <t>Electrical Connection to compound</t>
    </r>
  </si>
  <si>
    <t>TBS is typically £1500</t>
  </si>
  <si>
    <r>
      <rPr>
        <sz val="10"/>
        <color rgb="FF3D3D3D"/>
        <rFont val="Arial"/>
        <family val="2"/>
      </rPr>
      <t>Electric use</t>
    </r>
  </si>
  <si>
    <t>Rate and duration excessive</t>
  </si>
  <si>
    <r>
      <rPr>
        <sz val="10"/>
        <color rgb="FF3D3D3D"/>
        <rFont val="Arial"/>
        <family val="2"/>
      </rPr>
      <t>Meter Cabinet</t>
    </r>
  </si>
  <si>
    <r>
      <rPr>
        <sz val="10"/>
        <color rgb="FF3D3D3D"/>
        <rFont val="Arial"/>
        <family val="2"/>
      </rPr>
      <t>Water Connection to Compound</t>
    </r>
  </si>
  <si>
    <t>Weekly use</t>
  </si>
  <si>
    <r>
      <rPr>
        <b/>
        <sz val="10"/>
        <color rgb="FF161616"/>
        <rFont val="Arial"/>
        <family val="2"/>
      </rPr>
      <t xml:space="preserve">Plant </t>
    </r>
    <r>
      <rPr>
        <b/>
        <sz val="10"/>
        <color rgb="FF010101"/>
        <rFont val="Arial"/>
        <family val="2"/>
      </rPr>
      <t>Total</t>
    </r>
  </si>
  <si>
    <r>
      <rPr>
        <b/>
        <sz val="10"/>
        <color rgb="FF010101"/>
        <rFont val="Arial"/>
        <family val="2"/>
      </rPr>
      <t>Sundries</t>
    </r>
  </si>
  <si>
    <r>
      <rPr>
        <sz val="10"/>
        <color rgb="FF3D3D3D"/>
        <rFont val="Arial"/>
        <family val="2"/>
      </rPr>
      <t>Post Completion Drain iettinq/CCTV</t>
    </r>
  </si>
  <si>
    <r>
      <rPr>
        <sz val="10"/>
        <color rgb="FF2D2D2D"/>
        <rFont val="Arial"/>
        <family val="2"/>
      </rPr>
      <t>Temporary Light</t>
    </r>
    <r>
      <rPr>
        <sz val="10"/>
        <color rgb="FF3D3D3D"/>
        <rFont val="Arial"/>
        <family val="2"/>
      </rPr>
      <t>inq</t>
    </r>
  </si>
  <si>
    <r>
      <rPr>
        <sz val="10"/>
        <color rgb="FF3D3D3D"/>
        <rFont val="Arial"/>
        <family val="2"/>
      </rPr>
      <t>Fire Alarm</t>
    </r>
  </si>
  <si>
    <r>
      <rPr>
        <sz val="10"/>
        <color rgb="FF3D3D3D"/>
        <rFont val="Arial"/>
        <family val="2"/>
      </rPr>
      <t>Health &amp; Safety Visits</t>
    </r>
  </si>
  <si>
    <t>months</t>
  </si>
  <si>
    <r>
      <rPr>
        <b/>
        <sz val="10"/>
        <color rgb="FF161616"/>
        <rFont val="Arial"/>
        <family val="2"/>
      </rPr>
      <t>Sundries Total</t>
    </r>
  </si>
  <si>
    <t>Sum</t>
  </si>
  <si>
    <t>Subject to demostrating soil removal is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</si>
</sst>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rgb="FF161616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3D3D3D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0"/>
      <color rgb="FF2D2D2D"/>
      <name val="Arial"/>
      <family val="2"/>
    </font>
    <font>
      <b/>
      <sz val="10"/>
      <color rgb="FF010101"/>
      <name val="Arial"/>
      <family val="2"/>
    </font>
    <font>
      <sz val="10"/>
      <color rgb="FF5B5B5B"/>
      <name val="Arial"/>
      <family val="2"/>
    </font>
    <font>
      <b/>
      <sz val="10"/>
      <color rgb="FF2D2D2D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43" fontId="0" fillId="0" borderId="0" xfId="1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43" fontId="2" fillId="0" borderId="1" xfId="1" applyFont="1" applyBorder="1" applyAlignment="1">
      <alignment vertical="top"/>
    </xf>
    <xf numFmtId="43" fontId="5" fillId="0" borderId="2" xfId="1" applyFont="1" applyBorder="1" applyAlignment="1">
      <alignment vertical="top"/>
    </xf>
    <xf numFmtId="43" fontId="0" fillId="2" borderId="0" xfId="1" applyFont="1" applyFill="1" applyAlignment="1">
      <alignment vertical="top"/>
    </xf>
    <xf numFmtId="0" fontId="0" fillId="0" borderId="0" xfId="0" applyAlignment="1">
      <alignment vertical="top" wrapText="1"/>
    </xf>
    <xf numFmtId="43" fontId="0" fillId="0" borderId="0" xfId="1" applyFont="1" applyFill="1" applyAlignment="1">
      <alignment vertical="top"/>
    </xf>
    <xf numFmtId="43" fontId="2" fillId="0" borderId="1" xfId="1" applyFont="1" applyFill="1" applyBorder="1" applyAlignment="1">
      <alignment vertical="top"/>
    </xf>
    <xf numFmtId="0" fontId="0" fillId="2" borderId="0" xfId="0" applyFill="1" applyAlignment="1">
      <alignment vertical="top" wrapText="1"/>
    </xf>
    <xf numFmtId="43" fontId="2" fillId="0" borderId="0" xfId="1" applyFont="1" applyBorder="1" applyAlignment="1">
      <alignment vertical="top"/>
    </xf>
    <xf numFmtId="0" fontId="6" fillId="3" borderId="3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/>
    </xf>
    <xf numFmtId="43" fontId="8" fillId="3" borderId="4" xfId="1" applyFont="1" applyFill="1" applyBorder="1" applyAlignment="1">
      <alignment horizontal="left" vertical="top"/>
    </xf>
    <xf numFmtId="43" fontId="9" fillId="3" borderId="5" xfId="1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/>
    </xf>
    <xf numFmtId="43" fontId="11" fillId="0" borderId="7" xfId="1" applyFont="1" applyBorder="1" applyAlignment="1">
      <alignment horizontal="left" vertical="top"/>
    </xf>
    <xf numFmtId="43" fontId="12" fillId="0" borderId="8" xfId="1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43" fontId="11" fillId="4" borderId="7" xfId="1" applyFont="1" applyFill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43" fontId="11" fillId="0" borderId="0" xfId="0" applyNumberFormat="1" applyFont="1" applyAlignment="1">
      <alignment horizontal="left" vertical="top"/>
    </xf>
    <xf numFmtId="0" fontId="13" fillId="0" borderId="6" xfId="0" applyFont="1" applyBorder="1" applyAlignment="1">
      <alignment horizontal="left" vertical="top" wrapText="1"/>
    </xf>
    <xf numFmtId="43" fontId="11" fillId="5" borderId="7" xfId="1" applyFont="1" applyFill="1" applyBorder="1" applyAlignment="1">
      <alignment horizontal="left" vertical="top"/>
    </xf>
    <xf numFmtId="0" fontId="6" fillId="3" borderId="9" xfId="0" applyFont="1" applyFill="1" applyBorder="1" applyAlignment="1">
      <alignment vertical="top" wrapText="1"/>
    </xf>
    <xf numFmtId="0" fontId="6" fillId="3" borderId="10" xfId="0" applyFont="1" applyFill="1" applyBorder="1" applyAlignment="1">
      <alignment vertical="top" wrapText="1"/>
    </xf>
    <xf numFmtId="0" fontId="8" fillId="3" borderId="10" xfId="0" applyFont="1" applyFill="1" applyBorder="1" applyAlignment="1">
      <alignment horizontal="left" vertical="top"/>
    </xf>
    <xf numFmtId="43" fontId="8" fillId="3" borderId="10" xfId="1" applyFont="1" applyFill="1" applyBorder="1" applyAlignment="1">
      <alignment horizontal="left" vertical="top"/>
    </xf>
    <xf numFmtId="43" fontId="9" fillId="3" borderId="11" xfId="1" applyFont="1" applyFill="1" applyBorder="1" applyAlignment="1">
      <alignment horizontal="left" vertical="top"/>
    </xf>
    <xf numFmtId="0" fontId="8" fillId="3" borderId="9" xfId="0" applyFont="1" applyFill="1" applyBorder="1" applyAlignment="1">
      <alignment horizontal="left" vertical="top"/>
    </xf>
    <xf numFmtId="43" fontId="8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43" fontId="11" fillId="0" borderId="0" xfId="1" applyFont="1" applyBorder="1" applyAlignment="1">
      <alignment horizontal="left" vertical="top"/>
    </xf>
    <xf numFmtId="43" fontId="12" fillId="0" borderId="0" xfId="1" applyFont="1" applyBorder="1" applyAlignment="1">
      <alignment horizontal="left" vertical="top"/>
    </xf>
    <xf numFmtId="0" fontId="6" fillId="3" borderId="3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11" fillId="3" borderId="4" xfId="0" applyFont="1" applyFill="1" applyBorder="1" applyAlignment="1">
      <alignment horizontal="left" vertical="top"/>
    </xf>
    <xf numFmtId="43" fontId="11" fillId="3" borderId="4" xfId="1" applyFont="1" applyFill="1" applyBorder="1" applyAlignment="1">
      <alignment horizontal="left" vertical="top"/>
    </xf>
    <xf numFmtId="43" fontId="12" fillId="3" borderId="5" xfId="1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left" vertical="top"/>
    </xf>
    <xf numFmtId="0" fontId="13" fillId="0" borderId="6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43" fontId="11" fillId="6" borderId="7" xfId="1" applyFont="1" applyFill="1" applyBorder="1" applyAlignment="1">
      <alignment horizontal="left" vertical="top"/>
    </xf>
    <xf numFmtId="0" fontId="11" fillId="5" borderId="7" xfId="0" applyFont="1" applyFill="1" applyBorder="1" applyAlignment="1">
      <alignment horizontal="left" vertical="top"/>
    </xf>
    <xf numFmtId="0" fontId="10" fillId="0" borderId="6" xfId="0" applyFont="1" applyBorder="1" applyAlignment="1">
      <alignment vertical="top" wrapText="1"/>
    </xf>
    <xf numFmtId="0" fontId="11" fillId="5" borderId="6" xfId="0" applyFont="1" applyFill="1" applyBorder="1" applyAlignment="1">
      <alignment horizontal="left" vertical="top"/>
    </xf>
    <xf numFmtId="43" fontId="9" fillId="0" borderId="0" xfId="1" applyFont="1" applyBorder="1" applyAlignment="1">
      <alignment horizontal="left" vertical="top"/>
    </xf>
    <xf numFmtId="43" fontId="11" fillId="0" borderId="0" xfId="0" applyNumberFormat="1" applyFont="1" applyAlignment="1">
      <alignment horizontal="left" vertical="top" wrapText="1"/>
    </xf>
    <xf numFmtId="43" fontId="2" fillId="0" borderId="0" xfId="1" applyFont="1" applyAlignment="1">
      <alignment horizontal="right" vertical="top"/>
    </xf>
    <xf numFmtId="43" fontId="0" fillId="5" borderId="0" xfId="1" applyFont="1" applyFill="1" applyAlignment="1">
      <alignment vertical="top"/>
    </xf>
    <xf numFmtId="43" fontId="0" fillId="0" borderId="0" xfId="1" applyFont="1" applyAlignment="1">
      <alignment horizontal="right" vertical="top"/>
    </xf>
    <xf numFmtId="43" fontId="5" fillId="0" borderId="0" xfId="1" applyFont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66676</xdr:rowOff>
    </xdr:from>
    <xdr:to>
      <xdr:col>10</xdr:col>
      <xdr:colOff>1199806</xdr:colOff>
      <xdr:row>4</xdr:row>
      <xdr:rowOff>62558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868A1BC-3FAA-C1B5-922D-D8D999C42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0" y="66676"/>
          <a:ext cx="2009431" cy="757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7D460-FCCE-4BB1-BCB9-1654CC2CD528}">
  <dimension ref="B1:L200"/>
  <sheetViews>
    <sheetView tabSelected="1" topLeftCell="A179" workbookViewId="0">
      <selection activeCell="N183" sqref="N183"/>
    </sheetView>
  </sheetViews>
  <sheetFormatPr defaultRowHeight="15" x14ac:dyDescent="0.25"/>
  <cols>
    <col min="1" max="1" width="9.140625" style="2"/>
    <col min="2" max="2" width="59.85546875" style="2" customWidth="1"/>
    <col min="3" max="3" width="11.5703125" style="3" hidden="1" customWidth="1"/>
    <col min="4" max="4" width="0" style="3" hidden="1" customWidth="1"/>
    <col min="5" max="5" width="13.28515625" style="3" hidden="1" customWidth="1"/>
    <col min="6" max="6" width="19.85546875" style="3" hidden="1" customWidth="1"/>
    <col min="7" max="7" width="9.140625" style="3"/>
    <col min="8" max="8" width="11.5703125" style="3" bestFit="1" customWidth="1"/>
    <col min="9" max="9" width="9.140625" style="3"/>
    <col min="10" max="10" width="13.28515625" style="3" bestFit="1" customWidth="1"/>
    <col min="11" max="11" width="19.85546875" style="3" bestFit="1" customWidth="1"/>
    <col min="12" max="12" width="42.5703125" style="2" bestFit="1" customWidth="1"/>
    <col min="13" max="13" width="14.28515625" style="2" bestFit="1" customWidth="1"/>
    <col min="14" max="14" width="10.5703125" style="2" bestFit="1" customWidth="1"/>
    <col min="15" max="15" width="14.28515625" style="2" bestFit="1" customWidth="1"/>
    <col min="16" max="16384" width="9.140625" style="2"/>
  </cols>
  <sheetData>
    <row r="1" spans="2:12" x14ac:dyDescent="0.25">
      <c r="K1" s="10"/>
    </row>
    <row r="2" spans="2:12" x14ac:dyDescent="0.25">
      <c r="K2" s="10"/>
    </row>
    <row r="3" spans="2:12" x14ac:dyDescent="0.25">
      <c r="K3" s="10"/>
    </row>
    <row r="4" spans="2:12" x14ac:dyDescent="0.25">
      <c r="K4" s="10"/>
    </row>
    <row r="5" spans="2:12" ht="18.75" x14ac:dyDescent="0.25">
      <c r="B5" s="1" t="s">
        <v>0</v>
      </c>
      <c r="K5" s="10"/>
    </row>
    <row r="6" spans="2:12" x14ac:dyDescent="0.25">
      <c r="K6" s="10"/>
    </row>
    <row r="7" spans="2:12" x14ac:dyDescent="0.25">
      <c r="B7" s="4" t="s">
        <v>1</v>
      </c>
      <c r="K7" s="10"/>
    </row>
    <row r="8" spans="2:12" x14ac:dyDescent="0.25">
      <c r="B8" s="2" t="s">
        <v>46</v>
      </c>
      <c r="C8" s="3">
        <v>70</v>
      </c>
      <c r="D8" s="3" t="s">
        <v>24</v>
      </c>
      <c r="E8" s="3">
        <v>18000</v>
      </c>
      <c r="F8" s="3">
        <f>E8*C8</f>
        <v>1260000</v>
      </c>
      <c r="H8" s="3">
        <v>70</v>
      </c>
      <c r="I8" s="3" t="s">
        <v>24</v>
      </c>
      <c r="J8" s="3">
        <v>18000</v>
      </c>
      <c r="K8" s="10">
        <f>J8*H8</f>
        <v>1260000</v>
      </c>
      <c r="L8" s="2" t="s">
        <v>130</v>
      </c>
    </row>
    <row r="9" spans="2:12" x14ac:dyDescent="0.25">
      <c r="B9" s="2" t="s">
        <v>47</v>
      </c>
      <c r="C9" s="3">
        <v>49</v>
      </c>
      <c r="D9" s="3" t="s">
        <v>4</v>
      </c>
      <c r="E9" s="3">
        <v>6000</v>
      </c>
      <c r="F9" s="3">
        <f>E9*C9</f>
        <v>294000</v>
      </c>
      <c r="H9" s="3">
        <v>49</v>
      </c>
      <c r="I9" s="3" t="s">
        <v>4</v>
      </c>
      <c r="J9" s="3">
        <v>6000</v>
      </c>
      <c r="K9" s="10">
        <f>J9*H9</f>
        <v>294000</v>
      </c>
      <c r="L9" s="2" t="s">
        <v>130</v>
      </c>
    </row>
    <row r="10" spans="2:12" x14ac:dyDescent="0.25">
      <c r="B10" s="2" t="s">
        <v>42</v>
      </c>
      <c r="E10" s="3" t="s">
        <v>41</v>
      </c>
      <c r="J10" s="3" t="s">
        <v>41</v>
      </c>
      <c r="K10" s="10"/>
    </row>
    <row r="11" spans="2:12" x14ac:dyDescent="0.25">
      <c r="B11" s="2" t="s">
        <v>43</v>
      </c>
      <c r="E11" s="3" t="s">
        <v>41</v>
      </c>
      <c r="J11" s="3" t="s">
        <v>41</v>
      </c>
      <c r="K11" s="10"/>
    </row>
    <row r="12" spans="2:12" x14ac:dyDescent="0.25">
      <c r="B12" s="2" t="s">
        <v>44</v>
      </c>
      <c r="E12" s="3" t="s">
        <v>41</v>
      </c>
      <c r="J12" s="3" t="s">
        <v>41</v>
      </c>
      <c r="K12" s="10"/>
    </row>
    <row r="13" spans="2:12" x14ac:dyDescent="0.25">
      <c r="B13" s="2" t="s">
        <v>45</v>
      </c>
      <c r="E13" s="3" t="s">
        <v>41</v>
      </c>
      <c r="J13" s="3" t="s">
        <v>41</v>
      </c>
      <c r="K13" s="10"/>
    </row>
    <row r="14" spans="2:12" x14ac:dyDescent="0.25">
      <c r="K14" s="10"/>
    </row>
    <row r="15" spans="2:12" x14ac:dyDescent="0.25">
      <c r="B15" s="4" t="s">
        <v>2</v>
      </c>
      <c r="K15" s="10"/>
    </row>
    <row r="16" spans="2:12" x14ac:dyDescent="0.25">
      <c r="B16" s="5" t="s">
        <v>3</v>
      </c>
      <c r="K16" s="10"/>
    </row>
    <row r="17" spans="2:12" x14ac:dyDescent="0.25">
      <c r="B17" s="2" t="s">
        <v>25</v>
      </c>
      <c r="C17" s="3">
        <v>595000</v>
      </c>
      <c r="D17" s="3" t="s">
        <v>21</v>
      </c>
      <c r="E17" s="3">
        <v>0.7</v>
      </c>
      <c r="F17" s="3">
        <f>E17*C17</f>
        <v>416500</v>
      </c>
      <c r="H17" s="3">
        <v>595000</v>
      </c>
      <c r="I17" s="3" t="s">
        <v>21</v>
      </c>
      <c r="J17" s="3">
        <v>0.7</v>
      </c>
      <c r="K17" s="10">
        <f>J17*H17</f>
        <v>416500</v>
      </c>
      <c r="L17" s="2" t="s">
        <v>131</v>
      </c>
    </row>
    <row r="18" spans="2:12" x14ac:dyDescent="0.25">
      <c r="B18" s="2" t="s">
        <v>26</v>
      </c>
      <c r="C18" s="3">
        <v>10908</v>
      </c>
      <c r="D18" s="3" t="s">
        <v>22</v>
      </c>
      <c r="E18" s="3">
        <v>18</v>
      </c>
      <c r="F18" s="3">
        <f>E18*C18</f>
        <v>196344</v>
      </c>
      <c r="H18" s="3">
        <v>10908</v>
      </c>
      <c r="I18" s="3" t="s">
        <v>22</v>
      </c>
      <c r="J18" s="3">
        <v>18</v>
      </c>
      <c r="K18" s="10">
        <f>J18*H18</f>
        <v>196344</v>
      </c>
      <c r="L18" s="2" t="s">
        <v>132</v>
      </c>
    </row>
    <row r="19" spans="2:12" x14ac:dyDescent="0.25">
      <c r="B19" s="2" t="s">
        <v>27</v>
      </c>
      <c r="C19" s="3">
        <v>595000</v>
      </c>
      <c r="D19" s="3" t="s">
        <v>21</v>
      </c>
      <c r="E19" s="3">
        <v>0.55000000000000004</v>
      </c>
      <c r="F19" s="3">
        <f t="shared" ref="F19:F21" si="0">E19*C19</f>
        <v>327250</v>
      </c>
      <c r="H19" s="3">
        <v>595000</v>
      </c>
      <c r="I19" s="3" t="s">
        <v>21</v>
      </c>
      <c r="J19" s="3">
        <v>0.55000000000000004</v>
      </c>
      <c r="K19" s="10">
        <f t="shared" ref="K19:K21" si="1">J19*H19</f>
        <v>327250</v>
      </c>
    </row>
    <row r="20" spans="2:12" x14ac:dyDescent="0.25">
      <c r="B20" s="2" t="s">
        <v>28</v>
      </c>
      <c r="C20" s="3">
        <v>10908</v>
      </c>
      <c r="D20" s="3" t="s">
        <v>22</v>
      </c>
      <c r="E20" s="3">
        <v>15</v>
      </c>
      <c r="F20" s="3">
        <f t="shared" si="0"/>
        <v>163620</v>
      </c>
      <c r="H20" s="3">
        <v>10908</v>
      </c>
      <c r="I20" s="3" t="s">
        <v>22</v>
      </c>
      <c r="J20" s="3">
        <v>15</v>
      </c>
      <c r="K20" s="10">
        <f t="shared" si="1"/>
        <v>163620</v>
      </c>
      <c r="L20" s="2" t="s">
        <v>132</v>
      </c>
    </row>
    <row r="21" spans="2:12" x14ac:dyDescent="0.25">
      <c r="B21" s="2" t="s">
        <v>30</v>
      </c>
      <c r="C21" s="3">
        <v>375</v>
      </c>
      <c r="D21" s="3" t="s">
        <v>29</v>
      </c>
      <c r="E21" s="3">
        <v>267.75</v>
      </c>
      <c r="F21" s="3">
        <f t="shared" si="0"/>
        <v>100406.25</v>
      </c>
      <c r="H21" s="3">
        <v>375</v>
      </c>
      <c r="I21" s="3" t="s">
        <v>29</v>
      </c>
      <c r="J21" s="3">
        <v>267.75</v>
      </c>
      <c r="K21" s="10">
        <f t="shared" si="1"/>
        <v>100406.25</v>
      </c>
    </row>
    <row r="22" spans="2:12" x14ac:dyDescent="0.25">
      <c r="B22" s="2" t="s">
        <v>32</v>
      </c>
      <c r="C22" s="3">
        <v>12</v>
      </c>
      <c r="D22" s="3" t="s">
        <v>31</v>
      </c>
      <c r="E22" s="3">
        <f>SUM(F17:F21)</f>
        <v>1204120.25</v>
      </c>
      <c r="F22" s="3">
        <f>E22*C22%</f>
        <v>144494.43</v>
      </c>
      <c r="H22" s="8">
        <v>10</v>
      </c>
      <c r="I22" s="8" t="s">
        <v>31</v>
      </c>
      <c r="J22" s="8">
        <f>SUM(K17:K21)</f>
        <v>1204120.25</v>
      </c>
      <c r="K22" s="8">
        <f>J22*H22%</f>
        <v>120412.02500000001</v>
      </c>
      <c r="L22" s="12" t="s">
        <v>178</v>
      </c>
    </row>
    <row r="23" spans="2:12" x14ac:dyDescent="0.25">
      <c r="B23" s="2" t="s">
        <v>33</v>
      </c>
      <c r="C23" s="3">
        <v>70</v>
      </c>
      <c r="D23" s="3" t="s">
        <v>24</v>
      </c>
      <c r="E23" s="3">
        <v>650</v>
      </c>
      <c r="F23" s="3">
        <f t="shared" ref="F23:F30" si="2">E23*C23</f>
        <v>45500</v>
      </c>
      <c r="H23" s="3">
        <v>70</v>
      </c>
      <c r="I23" s="3" t="s">
        <v>24</v>
      </c>
      <c r="J23" s="3">
        <v>650</v>
      </c>
      <c r="K23" s="10">
        <f t="shared" ref="K23:K30" si="3">J23*H23</f>
        <v>45500</v>
      </c>
      <c r="L23" s="2" t="s">
        <v>133</v>
      </c>
    </row>
    <row r="24" spans="2:12" x14ac:dyDescent="0.25">
      <c r="B24" s="2" t="s">
        <v>34</v>
      </c>
      <c r="C24" s="3">
        <v>70</v>
      </c>
      <c r="D24" s="3" t="s">
        <v>24</v>
      </c>
      <c r="E24" s="3">
        <v>450</v>
      </c>
      <c r="F24" s="3">
        <f t="shared" si="2"/>
        <v>31500</v>
      </c>
      <c r="H24" s="3">
        <v>70</v>
      </c>
      <c r="I24" s="3" t="s">
        <v>24</v>
      </c>
      <c r="J24" s="3">
        <v>450</v>
      </c>
      <c r="K24" s="10">
        <f t="shared" si="3"/>
        <v>31500</v>
      </c>
      <c r="L24" s="2" t="s">
        <v>133</v>
      </c>
    </row>
    <row r="25" spans="2:12" x14ac:dyDescent="0.25">
      <c r="B25" s="2" t="s">
        <v>35</v>
      </c>
      <c r="C25" s="3">
        <v>70</v>
      </c>
      <c r="D25" s="3" t="s">
        <v>24</v>
      </c>
      <c r="E25" s="3">
        <v>850</v>
      </c>
      <c r="F25" s="3">
        <f t="shared" si="2"/>
        <v>59500</v>
      </c>
      <c r="H25" s="3">
        <v>70</v>
      </c>
      <c r="I25" s="3" t="s">
        <v>24</v>
      </c>
      <c r="J25" s="3">
        <v>850</v>
      </c>
      <c r="K25" s="10">
        <f t="shared" si="3"/>
        <v>59500</v>
      </c>
      <c r="L25" s="2" t="s">
        <v>133</v>
      </c>
    </row>
    <row r="26" spans="2:12" x14ac:dyDescent="0.25">
      <c r="B26" s="2" t="s">
        <v>36</v>
      </c>
      <c r="C26" s="3">
        <v>70</v>
      </c>
      <c r="D26" s="3" t="s">
        <v>24</v>
      </c>
      <c r="E26" s="3">
        <v>1900</v>
      </c>
      <c r="F26" s="3">
        <f t="shared" si="2"/>
        <v>133000</v>
      </c>
      <c r="H26" s="3">
        <v>70</v>
      </c>
      <c r="I26" s="3" t="s">
        <v>24</v>
      </c>
      <c r="J26" s="3">
        <v>1900</v>
      </c>
      <c r="K26" s="10">
        <f t="shared" si="3"/>
        <v>133000</v>
      </c>
      <c r="L26" s="2" t="s">
        <v>133</v>
      </c>
    </row>
    <row r="27" spans="2:12" x14ac:dyDescent="0.25">
      <c r="B27" s="2" t="s">
        <v>37</v>
      </c>
      <c r="C27" s="3">
        <v>31</v>
      </c>
      <c r="D27" s="3" t="s">
        <v>24</v>
      </c>
      <c r="E27" s="3">
        <v>1900</v>
      </c>
      <c r="F27" s="3">
        <f t="shared" si="2"/>
        <v>58900</v>
      </c>
      <c r="H27" s="3">
        <v>31</v>
      </c>
      <c r="I27" s="3" t="s">
        <v>24</v>
      </c>
      <c r="J27" s="3">
        <v>1900</v>
      </c>
      <c r="K27" s="10">
        <f t="shared" si="3"/>
        <v>58900</v>
      </c>
      <c r="L27" s="2" t="s">
        <v>133</v>
      </c>
    </row>
    <row r="28" spans="2:12" x14ac:dyDescent="0.25">
      <c r="B28" s="2" t="s">
        <v>38</v>
      </c>
      <c r="C28" s="3">
        <v>39</v>
      </c>
      <c r="D28" s="3" t="s">
        <v>24</v>
      </c>
      <c r="E28" s="3">
        <v>2450</v>
      </c>
      <c r="F28" s="3">
        <f t="shared" si="2"/>
        <v>95550</v>
      </c>
      <c r="H28" s="3">
        <v>39</v>
      </c>
      <c r="I28" s="3" t="s">
        <v>24</v>
      </c>
      <c r="J28" s="3">
        <v>2450</v>
      </c>
      <c r="K28" s="10">
        <f t="shared" si="3"/>
        <v>95550</v>
      </c>
      <c r="L28" s="2" t="s">
        <v>133</v>
      </c>
    </row>
    <row r="29" spans="2:12" x14ac:dyDescent="0.25">
      <c r="B29" s="2" t="s">
        <v>39</v>
      </c>
      <c r="C29" s="3">
        <v>31</v>
      </c>
      <c r="D29" s="3" t="s">
        <v>24</v>
      </c>
      <c r="E29" s="3">
        <v>6500</v>
      </c>
      <c r="F29" s="3">
        <f t="shared" si="2"/>
        <v>201500</v>
      </c>
      <c r="H29" s="3">
        <v>31</v>
      </c>
      <c r="I29" s="3" t="s">
        <v>24</v>
      </c>
      <c r="J29" s="3">
        <v>6500</v>
      </c>
      <c r="K29" s="10">
        <f t="shared" si="3"/>
        <v>201500</v>
      </c>
      <c r="L29" s="2" t="s">
        <v>133</v>
      </c>
    </row>
    <row r="30" spans="2:12" x14ac:dyDescent="0.25">
      <c r="B30" s="2" t="s">
        <v>40</v>
      </c>
      <c r="C30" s="3">
        <v>70</v>
      </c>
      <c r="D30" s="3" t="s">
        <v>24</v>
      </c>
      <c r="E30" s="3">
        <v>650</v>
      </c>
      <c r="F30" s="3">
        <f t="shared" si="2"/>
        <v>45500</v>
      </c>
      <c r="H30" s="3">
        <v>70</v>
      </c>
      <c r="I30" s="3" t="s">
        <v>24</v>
      </c>
      <c r="J30" s="3">
        <v>650</v>
      </c>
      <c r="K30" s="10">
        <f t="shared" si="3"/>
        <v>45500</v>
      </c>
      <c r="L30" s="2" t="s">
        <v>133</v>
      </c>
    </row>
    <row r="31" spans="2:12" x14ac:dyDescent="0.25">
      <c r="K31" s="10"/>
    </row>
    <row r="32" spans="2:12" x14ac:dyDescent="0.25">
      <c r="B32" s="5" t="s">
        <v>4</v>
      </c>
      <c r="K32" s="10"/>
    </row>
    <row r="33" spans="2:12" x14ac:dyDescent="0.25">
      <c r="B33" s="2" t="s">
        <v>25</v>
      </c>
      <c r="C33" s="3">
        <v>56595</v>
      </c>
      <c r="D33" s="3" t="s">
        <v>21</v>
      </c>
      <c r="E33" s="3">
        <v>0.7</v>
      </c>
      <c r="F33" s="3">
        <f>E33*C33</f>
        <v>39616.5</v>
      </c>
      <c r="H33" s="3">
        <v>56595</v>
      </c>
      <c r="I33" s="3" t="s">
        <v>21</v>
      </c>
      <c r="J33" s="3">
        <v>0.7</v>
      </c>
      <c r="K33" s="10">
        <f>J33*H33</f>
        <v>39616.5</v>
      </c>
      <c r="L33" s="2" t="s">
        <v>134</v>
      </c>
    </row>
    <row r="34" spans="2:12" x14ac:dyDescent="0.25">
      <c r="B34" s="2" t="s">
        <v>26</v>
      </c>
      <c r="C34" s="3">
        <v>1038</v>
      </c>
      <c r="D34" s="3" t="s">
        <v>22</v>
      </c>
      <c r="E34" s="3">
        <v>18</v>
      </c>
      <c r="F34" s="3">
        <f>E34*C34</f>
        <v>18684</v>
      </c>
      <c r="H34" s="3">
        <v>1038</v>
      </c>
      <c r="I34" s="3" t="s">
        <v>22</v>
      </c>
      <c r="J34" s="3">
        <v>18</v>
      </c>
      <c r="K34" s="10">
        <f>J34*H34</f>
        <v>18684</v>
      </c>
      <c r="L34" s="2" t="s">
        <v>134</v>
      </c>
    </row>
    <row r="35" spans="2:12" x14ac:dyDescent="0.25">
      <c r="B35" s="2" t="s">
        <v>27</v>
      </c>
      <c r="C35" s="3">
        <v>56595</v>
      </c>
      <c r="D35" s="3" t="s">
        <v>21</v>
      </c>
      <c r="E35" s="3">
        <v>0.55000000000000004</v>
      </c>
      <c r="F35" s="3">
        <f t="shared" ref="F35:F37" si="4">E35*C35</f>
        <v>31127.250000000004</v>
      </c>
      <c r="H35" s="3">
        <v>56595</v>
      </c>
      <c r="I35" s="3" t="s">
        <v>21</v>
      </c>
      <c r="J35" s="3">
        <v>0.55000000000000004</v>
      </c>
      <c r="K35" s="10">
        <f t="shared" ref="K35:K37" si="5">J35*H35</f>
        <v>31127.250000000004</v>
      </c>
      <c r="L35" s="2" t="s">
        <v>134</v>
      </c>
    </row>
    <row r="36" spans="2:12" x14ac:dyDescent="0.25">
      <c r="B36" s="2" t="s">
        <v>28</v>
      </c>
      <c r="C36" s="3">
        <v>1038</v>
      </c>
      <c r="D36" s="3" t="s">
        <v>22</v>
      </c>
      <c r="E36" s="3">
        <v>15</v>
      </c>
      <c r="F36" s="3">
        <f t="shared" si="4"/>
        <v>15570</v>
      </c>
      <c r="H36" s="3">
        <v>1038</v>
      </c>
      <c r="I36" s="3" t="s">
        <v>22</v>
      </c>
      <c r="J36" s="3">
        <v>15</v>
      </c>
      <c r="K36" s="10">
        <f t="shared" si="5"/>
        <v>15570</v>
      </c>
      <c r="L36" s="2" t="s">
        <v>134</v>
      </c>
    </row>
    <row r="37" spans="2:12" x14ac:dyDescent="0.25">
      <c r="B37" s="2" t="s">
        <v>30</v>
      </c>
      <c r="C37" s="3">
        <v>103</v>
      </c>
      <c r="D37" s="3" t="s">
        <v>29</v>
      </c>
      <c r="E37" s="3">
        <v>267.75</v>
      </c>
      <c r="F37" s="3">
        <f t="shared" si="4"/>
        <v>27578.25</v>
      </c>
      <c r="H37" s="3">
        <v>103</v>
      </c>
      <c r="I37" s="3" t="s">
        <v>29</v>
      </c>
      <c r="J37" s="3">
        <v>267.75</v>
      </c>
      <c r="K37" s="10">
        <f t="shared" si="5"/>
        <v>27578.25</v>
      </c>
      <c r="L37" s="2" t="s">
        <v>134</v>
      </c>
    </row>
    <row r="38" spans="2:12" x14ac:dyDescent="0.25">
      <c r="B38" s="2" t="s">
        <v>33</v>
      </c>
      <c r="C38" s="3">
        <v>49</v>
      </c>
      <c r="D38" s="3" t="s">
        <v>24</v>
      </c>
      <c r="E38" s="3">
        <v>185</v>
      </c>
      <c r="F38" s="3">
        <f>E38*C38</f>
        <v>9065</v>
      </c>
      <c r="H38" s="3">
        <v>49</v>
      </c>
      <c r="I38" s="3" t="s">
        <v>24</v>
      </c>
      <c r="J38" s="3">
        <v>185</v>
      </c>
      <c r="K38" s="10">
        <f>J38*H38</f>
        <v>9065</v>
      </c>
      <c r="L38" s="2" t="s">
        <v>134</v>
      </c>
    </row>
    <row r="39" spans="2:12" x14ac:dyDescent="0.25">
      <c r="K39" s="10"/>
    </row>
    <row r="40" spans="2:12" x14ac:dyDescent="0.25">
      <c r="B40" s="4" t="s">
        <v>5</v>
      </c>
      <c r="K40" s="10"/>
    </row>
    <row r="41" spans="2:12" x14ac:dyDescent="0.25">
      <c r="B41" s="2" t="s">
        <v>135</v>
      </c>
      <c r="C41" s="3">
        <v>70</v>
      </c>
      <c r="D41" s="3" t="s">
        <v>24</v>
      </c>
      <c r="E41" s="3">
        <v>2750</v>
      </c>
      <c r="F41" s="3">
        <f>E41*C41</f>
        <v>192500</v>
      </c>
      <c r="H41" s="3">
        <v>70</v>
      </c>
      <c r="I41" s="3" t="s">
        <v>24</v>
      </c>
      <c r="J41" s="3">
        <v>2750</v>
      </c>
      <c r="K41" s="10">
        <f>J41*H41</f>
        <v>192500</v>
      </c>
      <c r="L41" s="2" t="s">
        <v>133</v>
      </c>
    </row>
    <row r="42" spans="2:12" x14ac:dyDescent="0.25">
      <c r="B42" s="2" t="s">
        <v>136</v>
      </c>
      <c r="C42" s="3">
        <v>49</v>
      </c>
      <c r="D42" s="3" t="s">
        <v>4</v>
      </c>
      <c r="E42" s="3">
        <v>1050</v>
      </c>
      <c r="F42" s="3">
        <f t="shared" ref="F42:F105" si="6">E42*C42</f>
        <v>51450</v>
      </c>
      <c r="H42" s="3">
        <v>49</v>
      </c>
      <c r="I42" s="3" t="s">
        <v>4</v>
      </c>
      <c r="J42" s="3">
        <v>1050</v>
      </c>
      <c r="K42" s="10">
        <f t="shared" ref="K42:K43" si="7">J42*H42</f>
        <v>51450</v>
      </c>
      <c r="L42" s="2" t="s">
        <v>133</v>
      </c>
    </row>
    <row r="43" spans="2:12" x14ac:dyDescent="0.25">
      <c r="B43" s="2" t="s">
        <v>137</v>
      </c>
      <c r="C43" s="3">
        <v>70</v>
      </c>
      <c r="D43" s="3" t="s">
        <v>24</v>
      </c>
      <c r="E43" s="3">
        <v>850</v>
      </c>
      <c r="F43" s="3">
        <f t="shared" si="6"/>
        <v>59500</v>
      </c>
      <c r="H43" s="3">
        <v>70</v>
      </c>
      <c r="I43" s="3" t="s">
        <v>24</v>
      </c>
      <c r="J43" s="3">
        <v>850</v>
      </c>
      <c r="K43" s="10">
        <f t="shared" si="7"/>
        <v>59500</v>
      </c>
      <c r="L43" s="2" t="s">
        <v>133</v>
      </c>
    </row>
    <row r="44" spans="2:12" x14ac:dyDescent="0.25">
      <c r="K44" s="10"/>
    </row>
    <row r="45" spans="2:12" x14ac:dyDescent="0.25">
      <c r="B45" s="4" t="s">
        <v>6</v>
      </c>
      <c r="K45" s="10"/>
    </row>
    <row r="46" spans="2:12" x14ac:dyDescent="0.25">
      <c r="B46" s="2" t="s">
        <v>138</v>
      </c>
      <c r="C46" s="3">
        <v>70</v>
      </c>
      <c r="D46" s="3" t="s">
        <v>24</v>
      </c>
      <c r="E46" s="3">
        <v>3780</v>
      </c>
      <c r="F46" s="3">
        <f t="shared" si="6"/>
        <v>264600</v>
      </c>
      <c r="H46" s="3">
        <v>70</v>
      </c>
      <c r="I46" s="3" t="s">
        <v>24</v>
      </c>
      <c r="J46" s="3">
        <v>3780</v>
      </c>
      <c r="K46" s="10">
        <f t="shared" ref="K46:K47" si="8">J46*H46</f>
        <v>264600</v>
      </c>
      <c r="L46" s="2" t="s">
        <v>133</v>
      </c>
    </row>
    <row r="47" spans="2:12" x14ac:dyDescent="0.25">
      <c r="B47" s="2" t="s">
        <v>139</v>
      </c>
      <c r="C47" s="3">
        <v>49</v>
      </c>
      <c r="D47" s="3" t="s">
        <v>4</v>
      </c>
      <c r="E47" s="3">
        <v>1240</v>
      </c>
      <c r="F47" s="3">
        <f t="shared" si="6"/>
        <v>60760</v>
      </c>
      <c r="H47" s="3">
        <v>49</v>
      </c>
      <c r="I47" s="3" t="s">
        <v>4</v>
      </c>
      <c r="J47" s="3">
        <v>1240</v>
      </c>
      <c r="K47" s="10">
        <f t="shared" si="8"/>
        <v>60760</v>
      </c>
      <c r="L47" s="2" t="s">
        <v>133</v>
      </c>
    </row>
    <row r="48" spans="2:12" x14ac:dyDescent="0.25">
      <c r="K48" s="10"/>
    </row>
    <row r="49" spans="2:12" x14ac:dyDescent="0.25">
      <c r="B49" s="4" t="s">
        <v>7</v>
      </c>
      <c r="K49" s="10"/>
    </row>
    <row r="50" spans="2:12" x14ac:dyDescent="0.25">
      <c r="B50" s="2" t="s">
        <v>142</v>
      </c>
      <c r="C50" s="3">
        <v>70</v>
      </c>
      <c r="D50" s="3" t="s">
        <v>24</v>
      </c>
      <c r="E50" s="3">
        <v>4818.18</v>
      </c>
      <c r="F50" s="3">
        <f t="shared" si="6"/>
        <v>337272.60000000003</v>
      </c>
      <c r="H50" s="3">
        <v>70</v>
      </c>
      <c r="I50" s="3" t="s">
        <v>24</v>
      </c>
      <c r="J50" s="3">
        <v>4818.18</v>
      </c>
      <c r="K50" s="10">
        <f t="shared" ref="K50" si="9">J50*H50</f>
        <v>337272.60000000003</v>
      </c>
      <c r="L50" s="2" t="s">
        <v>133</v>
      </c>
    </row>
    <row r="51" spans="2:12" x14ac:dyDescent="0.25">
      <c r="K51" s="10"/>
    </row>
    <row r="52" spans="2:12" x14ac:dyDescent="0.25">
      <c r="B52" s="4" t="s">
        <v>8</v>
      </c>
      <c r="K52" s="10"/>
    </row>
    <row r="53" spans="2:12" x14ac:dyDescent="0.25">
      <c r="B53" s="2" t="s">
        <v>143</v>
      </c>
      <c r="C53" s="3">
        <v>70</v>
      </c>
      <c r="D53" s="3" t="s">
        <v>24</v>
      </c>
      <c r="E53" s="3">
        <v>4500</v>
      </c>
      <c r="F53" s="3">
        <f t="shared" si="6"/>
        <v>315000</v>
      </c>
      <c r="H53" s="8">
        <v>70</v>
      </c>
      <c r="I53" s="8" t="s">
        <v>24</v>
      </c>
      <c r="J53" s="8">
        <v>3500</v>
      </c>
      <c r="K53" s="8">
        <f t="shared" ref="K53:K63" si="10">J53*H53</f>
        <v>245000</v>
      </c>
      <c r="L53" s="12" t="s">
        <v>178</v>
      </c>
    </row>
    <row r="54" spans="2:12" x14ac:dyDescent="0.25">
      <c r="B54" s="2" t="s">
        <v>144</v>
      </c>
      <c r="C54" s="3">
        <v>70</v>
      </c>
      <c r="D54" s="3" t="s">
        <v>24</v>
      </c>
      <c r="E54" s="3">
        <v>5500</v>
      </c>
      <c r="F54" s="3">
        <f t="shared" si="6"/>
        <v>385000</v>
      </c>
      <c r="H54" s="3">
        <v>70</v>
      </c>
      <c r="I54" s="3" t="s">
        <v>24</v>
      </c>
      <c r="J54" s="3">
        <v>3450</v>
      </c>
      <c r="K54" s="10">
        <f t="shared" si="10"/>
        <v>241500</v>
      </c>
      <c r="L54" s="9" t="s">
        <v>177</v>
      </c>
    </row>
    <row r="55" spans="2:12" x14ac:dyDescent="0.25">
      <c r="B55" s="2" t="s">
        <v>145</v>
      </c>
      <c r="C55" s="3">
        <v>70</v>
      </c>
      <c r="D55" s="3" t="s">
        <v>24</v>
      </c>
      <c r="E55" s="3">
        <v>1200</v>
      </c>
      <c r="F55" s="3">
        <f t="shared" si="6"/>
        <v>84000</v>
      </c>
      <c r="H55" s="3">
        <v>70</v>
      </c>
      <c r="I55" s="3" t="s">
        <v>24</v>
      </c>
      <c r="J55" s="3">
        <v>675</v>
      </c>
      <c r="K55" s="10">
        <f t="shared" si="10"/>
        <v>47250</v>
      </c>
      <c r="L55" s="9" t="s">
        <v>177</v>
      </c>
    </row>
    <row r="56" spans="2:12" x14ac:dyDescent="0.25">
      <c r="B56" s="2" t="s">
        <v>146</v>
      </c>
      <c r="C56" s="3">
        <v>70</v>
      </c>
      <c r="D56" s="3" t="s">
        <v>24</v>
      </c>
      <c r="E56" s="3">
        <v>650</v>
      </c>
      <c r="F56" s="3">
        <f t="shared" si="6"/>
        <v>45500</v>
      </c>
      <c r="H56" s="3">
        <v>70</v>
      </c>
      <c r="I56" s="3" t="s">
        <v>24</v>
      </c>
      <c r="J56" s="3">
        <v>650</v>
      </c>
      <c r="K56" s="10">
        <f t="shared" si="10"/>
        <v>45500</v>
      </c>
    </row>
    <row r="57" spans="2:12" x14ac:dyDescent="0.25">
      <c r="F57" s="3">
        <f t="shared" si="6"/>
        <v>0</v>
      </c>
      <c r="K57" s="10">
        <f t="shared" si="10"/>
        <v>0</v>
      </c>
    </row>
    <row r="58" spans="2:12" x14ac:dyDescent="0.25">
      <c r="B58" s="4" t="s">
        <v>9</v>
      </c>
      <c r="F58" s="3">
        <f t="shared" si="6"/>
        <v>0</v>
      </c>
      <c r="K58" s="10">
        <f t="shared" si="10"/>
        <v>0</v>
      </c>
    </row>
    <row r="59" spans="2:12" x14ac:dyDescent="0.25">
      <c r="B59" s="2" t="s">
        <v>143</v>
      </c>
      <c r="C59" s="3">
        <v>70</v>
      </c>
      <c r="D59" s="3" t="s">
        <v>24</v>
      </c>
      <c r="E59" s="3">
        <v>3443.97</v>
      </c>
      <c r="F59" s="3">
        <f t="shared" si="6"/>
        <v>241077.9</v>
      </c>
      <c r="H59" s="3">
        <v>70</v>
      </c>
      <c r="I59" s="3" t="s">
        <v>24</v>
      </c>
      <c r="J59" s="3">
        <f>K59/H59</f>
        <v>12340.614285714286</v>
      </c>
      <c r="K59" s="10">
        <v>863843</v>
      </c>
      <c r="L59" s="2" t="s">
        <v>170</v>
      </c>
    </row>
    <row r="60" spans="2:12" x14ac:dyDescent="0.25">
      <c r="B60" s="2" t="s">
        <v>144</v>
      </c>
      <c r="C60" s="3">
        <v>70</v>
      </c>
      <c r="D60" s="3" t="s">
        <v>24</v>
      </c>
      <c r="E60" s="3">
        <v>4305.93</v>
      </c>
      <c r="F60" s="3">
        <f t="shared" si="6"/>
        <v>301415.10000000003</v>
      </c>
      <c r="H60" s="3">
        <v>70</v>
      </c>
      <c r="I60" s="3" t="s">
        <v>24</v>
      </c>
      <c r="K60" s="10"/>
      <c r="L60" s="2" t="s">
        <v>183</v>
      </c>
    </row>
    <row r="61" spans="2:12" x14ac:dyDescent="0.25">
      <c r="B61" s="2" t="s">
        <v>145</v>
      </c>
      <c r="C61" s="3">
        <v>70</v>
      </c>
      <c r="D61" s="3" t="s">
        <v>24</v>
      </c>
      <c r="E61" s="3">
        <v>405.88</v>
      </c>
      <c r="F61" s="3">
        <f t="shared" si="6"/>
        <v>28411.599999999999</v>
      </c>
      <c r="H61" s="3">
        <v>70</v>
      </c>
      <c r="I61" s="3" t="s">
        <v>24</v>
      </c>
      <c r="K61" s="10"/>
      <c r="L61" s="2" t="s">
        <v>183</v>
      </c>
    </row>
    <row r="62" spans="2:12" x14ac:dyDescent="0.25">
      <c r="B62" s="2" t="s">
        <v>147</v>
      </c>
      <c r="C62" s="3">
        <v>70</v>
      </c>
      <c r="D62" s="3" t="s">
        <v>24</v>
      </c>
      <c r="E62" s="3">
        <v>4547.79</v>
      </c>
      <c r="F62" s="3">
        <f t="shared" si="6"/>
        <v>318345.3</v>
      </c>
      <c r="H62" s="3">
        <v>70</v>
      </c>
      <c r="I62" s="3" t="s">
        <v>24</v>
      </c>
      <c r="K62" s="10"/>
      <c r="L62" s="2" t="s">
        <v>183</v>
      </c>
    </row>
    <row r="63" spans="2:12" x14ac:dyDescent="0.25">
      <c r="B63" s="2" t="s">
        <v>148</v>
      </c>
      <c r="C63" s="3">
        <v>70</v>
      </c>
      <c r="D63" s="3" t="s">
        <v>24</v>
      </c>
      <c r="E63" s="3">
        <v>1167.78</v>
      </c>
      <c r="F63" s="3">
        <f t="shared" si="6"/>
        <v>81744.599999999991</v>
      </c>
      <c r="H63" s="3">
        <v>70</v>
      </c>
      <c r="I63" s="3" t="s">
        <v>24</v>
      </c>
      <c r="J63" s="3">
        <v>1167.78</v>
      </c>
      <c r="K63" s="10">
        <f t="shared" si="10"/>
        <v>81744.599999999991</v>
      </c>
      <c r="L63" s="2" t="s">
        <v>133</v>
      </c>
    </row>
    <row r="64" spans="2:12" x14ac:dyDescent="0.25">
      <c r="K64" s="10"/>
    </row>
    <row r="65" spans="2:12" x14ac:dyDescent="0.25">
      <c r="B65" s="4" t="s">
        <v>10</v>
      </c>
      <c r="K65" s="10"/>
    </row>
    <row r="66" spans="2:12" x14ac:dyDescent="0.25">
      <c r="B66" s="2" t="s">
        <v>143</v>
      </c>
      <c r="C66" s="3">
        <v>70</v>
      </c>
      <c r="D66" s="3" t="s">
        <v>24</v>
      </c>
      <c r="E66" s="3">
        <v>1749.43</v>
      </c>
      <c r="F66" s="3">
        <f t="shared" si="6"/>
        <v>122460.1</v>
      </c>
      <c r="H66" s="3">
        <v>70</v>
      </c>
      <c r="I66" s="3" t="s">
        <v>24</v>
      </c>
      <c r="J66" s="3">
        <v>1749.43</v>
      </c>
      <c r="K66" s="10">
        <f t="shared" ref="K66:K71" si="11">J66*H66</f>
        <v>122460.1</v>
      </c>
      <c r="L66" s="2" t="s">
        <v>133</v>
      </c>
    </row>
    <row r="67" spans="2:12" x14ac:dyDescent="0.25">
      <c r="B67" s="2" t="s">
        <v>144</v>
      </c>
      <c r="C67" s="3">
        <v>70</v>
      </c>
      <c r="D67" s="3" t="s">
        <v>24</v>
      </c>
      <c r="E67" s="3">
        <v>1749.43</v>
      </c>
      <c r="F67" s="3">
        <f t="shared" si="6"/>
        <v>122460.1</v>
      </c>
      <c r="H67" s="3">
        <v>70</v>
      </c>
      <c r="I67" s="3" t="s">
        <v>24</v>
      </c>
      <c r="J67" s="3">
        <v>1749.43</v>
      </c>
      <c r="K67" s="10">
        <f t="shared" si="11"/>
        <v>122460.1</v>
      </c>
      <c r="L67" s="2" t="s">
        <v>133</v>
      </c>
    </row>
    <row r="68" spans="2:12" x14ac:dyDescent="0.25">
      <c r="B68" s="2" t="s">
        <v>149</v>
      </c>
      <c r="C68" s="3">
        <v>70</v>
      </c>
      <c r="D68" s="3" t="s">
        <v>24</v>
      </c>
      <c r="E68" s="3">
        <v>245</v>
      </c>
      <c r="F68" s="3">
        <f t="shared" si="6"/>
        <v>17150</v>
      </c>
      <c r="H68" s="3">
        <v>70</v>
      </c>
      <c r="I68" s="3" t="s">
        <v>24</v>
      </c>
      <c r="J68" s="3">
        <v>245</v>
      </c>
      <c r="K68" s="10">
        <f t="shared" si="11"/>
        <v>17150</v>
      </c>
      <c r="L68" s="2" t="s">
        <v>133</v>
      </c>
    </row>
    <row r="69" spans="2:12" x14ac:dyDescent="0.25">
      <c r="B69" s="2" t="s">
        <v>150</v>
      </c>
      <c r="C69" s="3">
        <v>70</v>
      </c>
      <c r="D69" s="3" t="s">
        <v>24</v>
      </c>
      <c r="E69" s="3">
        <v>152.5</v>
      </c>
      <c r="F69" s="3">
        <f t="shared" si="6"/>
        <v>10675</v>
      </c>
      <c r="H69" s="3">
        <v>70</v>
      </c>
      <c r="I69" s="3" t="s">
        <v>24</v>
      </c>
      <c r="J69" s="3">
        <v>152.5</v>
      </c>
      <c r="K69" s="10">
        <f t="shared" si="11"/>
        <v>10675</v>
      </c>
      <c r="L69" s="2" t="s">
        <v>133</v>
      </c>
    </row>
    <row r="70" spans="2:12" x14ac:dyDescent="0.25">
      <c r="B70" s="2" t="s">
        <v>151</v>
      </c>
      <c r="C70" s="3">
        <v>70</v>
      </c>
      <c r="D70" s="3" t="s">
        <v>24</v>
      </c>
      <c r="E70" s="3">
        <v>427.55</v>
      </c>
      <c r="F70" s="3">
        <f t="shared" si="6"/>
        <v>29928.5</v>
      </c>
      <c r="H70" s="3">
        <v>70</v>
      </c>
      <c r="I70" s="3" t="s">
        <v>24</v>
      </c>
      <c r="J70" s="3">
        <v>427.55</v>
      </c>
      <c r="K70" s="10">
        <f t="shared" si="11"/>
        <v>29928.5</v>
      </c>
      <c r="L70" s="2" t="s">
        <v>133</v>
      </c>
    </row>
    <row r="71" spans="2:12" x14ac:dyDescent="0.25">
      <c r="B71" s="2" t="s">
        <v>152</v>
      </c>
      <c r="C71" s="3">
        <v>47</v>
      </c>
      <c r="D71" s="3" t="s">
        <v>4</v>
      </c>
      <c r="E71" s="3">
        <v>185</v>
      </c>
      <c r="F71" s="3">
        <f t="shared" si="6"/>
        <v>8695</v>
      </c>
      <c r="H71" s="3">
        <v>47</v>
      </c>
      <c r="I71" s="3" t="s">
        <v>4</v>
      </c>
      <c r="J71" s="3">
        <v>185</v>
      </c>
      <c r="K71" s="10">
        <f t="shared" si="11"/>
        <v>8695</v>
      </c>
      <c r="L71" s="2" t="s">
        <v>133</v>
      </c>
    </row>
    <row r="72" spans="2:12" x14ac:dyDescent="0.25">
      <c r="K72" s="10"/>
    </row>
    <row r="73" spans="2:12" x14ac:dyDescent="0.25">
      <c r="B73" s="4" t="s">
        <v>11</v>
      </c>
      <c r="K73" s="10"/>
    </row>
    <row r="74" spans="2:12" x14ac:dyDescent="0.25">
      <c r="B74" s="2" t="s">
        <v>153</v>
      </c>
      <c r="C74" s="3">
        <v>70</v>
      </c>
      <c r="D74" s="3" t="s">
        <v>24</v>
      </c>
      <c r="E74" s="3">
        <v>7939.76</v>
      </c>
      <c r="F74" s="3">
        <f t="shared" si="6"/>
        <v>555783.20000000007</v>
      </c>
      <c r="H74" s="3">
        <v>70</v>
      </c>
      <c r="I74" s="3" t="s">
        <v>24</v>
      </c>
      <c r="J74" s="3">
        <v>8544.98</v>
      </c>
      <c r="K74" s="10">
        <f t="shared" ref="K74" si="12">J74*H74</f>
        <v>598148.6</v>
      </c>
      <c r="L74" s="9" t="s">
        <v>179</v>
      </c>
    </row>
    <row r="75" spans="2:12" x14ac:dyDescent="0.25">
      <c r="K75" s="10"/>
    </row>
    <row r="76" spans="2:12" x14ac:dyDescent="0.25">
      <c r="B76" s="4" t="s">
        <v>12</v>
      </c>
      <c r="K76" s="10"/>
    </row>
    <row r="77" spans="2:12" x14ac:dyDescent="0.25">
      <c r="B77" s="2" t="s">
        <v>154</v>
      </c>
      <c r="C77" s="3">
        <v>70</v>
      </c>
      <c r="D77" s="3" t="s">
        <v>24</v>
      </c>
      <c r="E77" s="3">
        <v>2577.79</v>
      </c>
      <c r="F77" s="3">
        <f t="shared" si="6"/>
        <v>180445.3</v>
      </c>
      <c r="H77" s="3">
        <v>70</v>
      </c>
      <c r="I77" s="3" t="s">
        <v>24</v>
      </c>
      <c r="J77" s="3">
        <f>K77/H77</f>
        <v>2504.1571428571428</v>
      </c>
      <c r="K77" s="10">
        <v>175291</v>
      </c>
      <c r="L77" s="2" t="s">
        <v>169</v>
      </c>
    </row>
    <row r="78" spans="2:12" x14ac:dyDescent="0.25">
      <c r="K78" s="10"/>
    </row>
    <row r="79" spans="2:12" x14ac:dyDescent="0.25">
      <c r="B79" s="4" t="s">
        <v>13</v>
      </c>
      <c r="K79" s="10"/>
    </row>
    <row r="80" spans="2:12" x14ac:dyDescent="0.25">
      <c r="B80" s="2" t="s">
        <v>155</v>
      </c>
      <c r="C80" s="3">
        <v>70</v>
      </c>
      <c r="D80" s="3" t="s">
        <v>24</v>
      </c>
      <c r="E80" s="3">
        <v>650</v>
      </c>
      <c r="F80" s="3">
        <f t="shared" si="6"/>
        <v>45500</v>
      </c>
      <c r="H80" s="3">
        <v>70</v>
      </c>
      <c r="I80" s="3" t="s">
        <v>24</v>
      </c>
      <c r="J80" s="3">
        <v>650</v>
      </c>
      <c r="K80" s="10">
        <f t="shared" ref="K80:K81" si="13">J80*H80</f>
        <v>45500</v>
      </c>
      <c r="L80" s="2" t="s">
        <v>175</v>
      </c>
    </row>
    <row r="81" spans="2:12" x14ac:dyDescent="0.25">
      <c r="B81" s="2" t="s">
        <v>35</v>
      </c>
      <c r="C81" s="3">
        <v>70</v>
      </c>
      <c r="D81" s="3" t="s">
        <v>24</v>
      </c>
      <c r="E81" s="3">
        <v>950</v>
      </c>
      <c r="F81" s="3">
        <f t="shared" si="6"/>
        <v>66500</v>
      </c>
      <c r="H81" s="3">
        <v>70</v>
      </c>
      <c r="I81" s="3" t="s">
        <v>24</v>
      </c>
      <c r="K81" s="10">
        <f t="shared" si="13"/>
        <v>0</v>
      </c>
      <c r="L81" s="2" t="s">
        <v>167</v>
      </c>
    </row>
    <row r="82" spans="2:12" x14ac:dyDescent="0.25">
      <c r="K82" s="10"/>
    </row>
    <row r="83" spans="2:12" x14ac:dyDescent="0.25">
      <c r="B83" s="4" t="s">
        <v>14</v>
      </c>
      <c r="K83" s="10"/>
    </row>
    <row r="84" spans="2:12" x14ac:dyDescent="0.25">
      <c r="B84" s="2" t="s">
        <v>156</v>
      </c>
      <c r="C84" s="3">
        <v>70</v>
      </c>
      <c r="D84" s="3" t="s">
        <v>24</v>
      </c>
      <c r="E84" s="3">
        <v>3102.81</v>
      </c>
      <c r="F84" s="3">
        <f t="shared" si="6"/>
        <v>217196.69999999998</v>
      </c>
      <c r="H84" s="3">
        <v>70</v>
      </c>
      <c r="I84" s="3" t="s">
        <v>24</v>
      </c>
      <c r="J84" s="3">
        <v>3102.81</v>
      </c>
      <c r="K84" s="10">
        <f t="shared" ref="K84" si="14">J84*H84</f>
        <v>217196.69999999998</v>
      </c>
      <c r="L84" s="2" t="s">
        <v>175</v>
      </c>
    </row>
    <row r="85" spans="2:12" x14ac:dyDescent="0.25">
      <c r="K85" s="10"/>
    </row>
    <row r="86" spans="2:12" x14ac:dyDescent="0.25">
      <c r="B86" s="4" t="s">
        <v>15</v>
      </c>
      <c r="K86" s="10"/>
    </row>
    <row r="87" spans="2:12" x14ac:dyDescent="0.25">
      <c r="B87" s="2" t="s">
        <v>157</v>
      </c>
      <c r="C87" s="3">
        <v>70</v>
      </c>
      <c r="D87" s="3" t="s">
        <v>24</v>
      </c>
      <c r="E87" s="3">
        <v>650</v>
      </c>
      <c r="F87" s="3">
        <f t="shared" si="6"/>
        <v>45500</v>
      </c>
      <c r="H87" s="3">
        <v>70</v>
      </c>
      <c r="I87" s="3" t="s">
        <v>24</v>
      </c>
      <c r="J87" s="3">
        <v>600</v>
      </c>
      <c r="K87" s="10">
        <f t="shared" ref="K87" si="15">J87*H87</f>
        <v>42000</v>
      </c>
      <c r="L87" s="2" t="s">
        <v>168</v>
      </c>
    </row>
    <row r="88" spans="2:12" x14ac:dyDescent="0.25">
      <c r="K88" s="10"/>
    </row>
    <row r="89" spans="2:12" x14ac:dyDescent="0.25">
      <c r="B89" s="4" t="s">
        <v>16</v>
      </c>
      <c r="K89" s="10"/>
    </row>
    <row r="90" spans="2:12" x14ac:dyDescent="0.25">
      <c r="B90" s="2" t="s">
        <v>166</v>
      </c>
      <c r="C90" s="3">
        <v>70</v>
      </c>
      <c r="D90" s="3" t="s">
        <v>24</v>
      </c>
      <c r="E90" s="3">
        <v>420</v>
      </c>
      <c r="F90" s="3">
        <f t="shared" si="6"/>
        <v>29400</v>
      </c>
      <c r="H90" s="3">
        <v>70</v>
      </c>
      <c r="I90" s="3" t="s">
        <v>24</v>
      </c>
      <c r="J90" s="3">
        <v>420</v>
      </c>
      <c r="K90" s="10">
        <f t="shared" ref="K90" si="16">J90*H90</f>
        <v>29400</v>
      </c>
      <c r="L90" s="2" t="s">
        <v>133</v>
      </c>
    </row>
    <row r="91" spans="2:12" x14ac:dyDescent="0.25">
      <c r="K91" s="10"/>
    </row>
    <row r="92" spans="2:12" x14ac:dyDescent="0.25">
      <c r="B92" s="4" t="s">
        <v>17</v>
      </c>
      <c r="K92" s="10"/>
    </row>
    <row r="93" spans="2:12" x14ac:dyDescent="0.25">
      <c r="B93" s="2" t="s">
        <v>160</v>
      </c>
      <c r="C93" s="3">
        <v>51</v>
      </c>
      <c r="D93" s="3" t="s">
        <v>4</v>
      </c>
      <c r="E93" s="3">
        <v>325</v>
      </c>
      <c r="F93" s="3">
        <f t="shared" si="6"/>
        <v>16575</v>
      </c>
      <c r="H93" s="3">
        <v>51</v>
      </c>
      <c r="I93" s="3" t="s">
        <v>4</v>
      </c>
      <c r="J93" s="3">
        <v>607.84</v>
      </c>
      <c r="K93" s="10">
        <f t="shared" ref="K93" si="17">J93*H93</f>
        <v>30999.84</v>
      </c>
      <c r="L93" s="9" t="s">
        <v>179</v>
      </c>
    </row>
    <row r="94" spans="2:12" x14ac:dyDescent="0.25">
      <c r="K94" s="10"/>
    </row>
    <row r="95" spans="2:12" x14ac:dyDescent="0.25">
      <c r="B95" s="4" t="s">
        <v>18</v>
      </c>
      <c r="K95" s="10"/>
    </row>
    <row r="96" spans="2:12" x14ac:dyDescent="0.25">
      <c r="B96" s="2" t="s">
        <v>159</v>
      </c>
      <c r="C96" s="3">
        <v>70</v>
      </c>
      <c r="D96" s="3" t="s">
        <v>24</v>
      </c>
      <c r="E96" s="3">
        <v>380</v>
      </c>
      <c r="F96" s="3">
        <f t="shared" si="6"/>
        <v>26600</v>
      </c>
      <c r="H96" s="3">
        <v>70</v>
      </c>
      <c r="I96" s="3" t="s">
        <v>24</v>
      </c>
      <c r="J96" s="3">
        <v>380</v>
      </c>
      <c r="K96" s="10">
        <f t="shared" ref="K96" si="18">J96*H96</f>
        <v>26600</v>
      </c>
      <c r="L96" s="2" t="s">
        <v>175</v>
      </c>
    </row>
    <row r="97" spans="2:12" x14ac:dyDescent="0.25">
      <c r="K97" s="10"/>
    </row>
    <row r="98" spans="2:12" x14ac:dyDescent="0.25">
      <c r="B98" s="4" t="s">
        <v>19</v>
      </c>
      <c r="K98" s="10"/>
    </row>
    <row r="99" spans="2:12" x14ac:dyDescent="0.25">
      <c r="B99" s="2" t="s">
        <v>161</v>
      </c>
      <c r="C99" s="3">
        <v>70</v>
      </c>
      <c r="D99" s="3" t="s">
        <v>24</v>
      </c>
      <c r="E99" s="3">
        <v>2480</v>
      </c>
      <c r="F99" s="3">
        <f t="shared" si="6"/>
        <v>173600</v>
      </c>
      <c r="H99" s="3">
        <v>70</v>
      </c>
      <c r="I99" s="3" t="s">
        <v>24</v>
      </c>
      <c r="J99" s="3">
        <v>2480</v>
      </c>
      <c r="K99" s="10">
        <f t="shared" ref="K99" si="19">J99*H99</f>
        <v>173600</v>
      </c>
      <c r="L99" s="2" t="s">
        <v>175</v>
      </c>
    </row>
    <row r="100" spans="2:12" x14ac:dyDescent="0.25">
      <c r="K100" s="10"/>
    </row>
    <row r="101" spans="2:12" x14ac:dyDescent="0.25">
      <c r="B101" s="4" t="s">
        <v>20</v>
      </c>
      <c r="K101" s="10"/>
    </row>
    <row r="102" spans="2:12" x14ac:dyDescent="0.25">
      <c r="B102" s="2" t="s">
        <v>158</v>
      </c>
      <c r="C102" s="3">
        <v>70</v>
      </c>
      <c r="D102" s="3" t="s">
        <v>24</v>
      </c>
      <c r="E102" s="3">
        <v>200</v>
      </c>
      <c r="F102" s="3">
        <f t="shared" si="6"/>
        <v>14000</v>
      </c>
      <c r="H102" s="3">
        <v>70</v>
      </c>
      <c r="I102" s="3" t="s">
        <v>24</v>
      </c>
      <c r="J102" s="3">
        <v>200</v>
      </c>
      <c r="K102" s="10">
        <f t="shared" ref="K102:K106" si="20">J102*H102</f>
        <v>14000</v>
      </c>
      <c r="L102" s="2" t="s">
        <v>133</v>
      </c>
    </row>
    <row r="103" spans="2:12" x14ac:dyDescent="0.25">
      <c r="B103" s="2" t="s">
        <v>162</v>
      </c>
      <c r="C103" s="3">
        <v>70</v>
      </c>
      <c r="D103" s="3" t="s">
        <v>24</v>
      </c>
      <c r="E103" s="3">
        <v>250</v>
      </c>
      <c r="F103" s="3">
        <f t="shared" si="6"/>
        <v>17500</v>
      </c>
      <c r="H103" s="3">
        <v>70</v>
      </c>
      <c r="I103" s="3" t="s">
        <v>24</v>
      </c>
      <c r="J103" s="3">
        <v>250</v>
      </c>
      <c r="K103" s="10">
        <f t="shared" si="20"/>
        <v>17500</v>
      </c>
      <c r="L103" s="2" t="s">
        <v>133</v>
      </c>
    </row>
    <row r="104" spans="2:12" x14ac:dyDescent="0.25">
      <c r="B104" s="2" t="s">
        <v>163</v>
      </c>
      <c r="C104" s="3">
        <v>70</v>
      </c>
      <c r="D104" s="3" t="s">
        <v>24</v>
      </c>
      <c r="E104" s="3">
        <v>30</v>
      </c>
      <c r="F104" s="3">
        <f t="shared" si="6"/>
        <v>2100</v>
      </c>
      <c r="H104" s="3">
        <v>70</v>
      </c>
      <c r="I104" s="3" t="s">
        <v>24</v>
      </c>
      <c r="J104" s="3">
        <v>30</v>
      </c>
      <c r="K104" s="10">
        <f t="shared" si="20"/>
        <v>2100</v>
      </c>
      <c r="L104" s="2" t="s">
        <v>133</v>
      </c>
    </row>
    <row r="105" spans="2:12" x14ac:dyDescent="0.25">
      <c r="B105" s="2" t="s">
        <v>164</v>
      </c>
      <c r="C105" s="3">
        <v>70</v>
      </c>
      <c r="D105" s="3" t="s">
        <v>24</v>
      </c>
      <c r="E105" s="3">
        <v>350</v>
      </c>
      <c r="F105" s="3">
        <f t="shared" si="6"/>
        <v>24500</v>
      </c>
      <c r="H105" s="3">
        <v>70</v>
      </c>
      <c r="I105" s="3" t="s">
        <v>24</v>
      </c>
      <c r="J105" s="3">
        <v>350</v>
      </c>
      <c r="K105" s="10">
        <f t="shared" si="20"/>
        <v>24500</v>
      </c>
      <c r="L105" s="2" t="s">
        <v>133</v>
      </c>
    </row>
    <row r="106" spans="2:12" x14ac:dyDescent="0.25">
      <c r="B106" s="2" t="s">
        <v>165</v>
      </c>
      <c r="C106" s="3">
        <v>70</v>
      </c>
      <c r="D106" s="3" t="s">
        <v>24</v>
      </c>
      <c r="E106" s="3">
        <v>500</v>
      </c>
      <c r="F106" s="3">
        <f t="shared" ref="F106" si="21">E106*C106</f>
        <v>35000</v>
      </c>
      <c r="H106" s="3">
        <v>70</v>
      </c>
      <c r="I106" s="3" t="s">
        <v>24</v>
      </c>
      <c r="J106" s="3">
        <v>500</v>
      </c>
      <c r="K106" s="10">
        <f t="shared" si="20"/>
        <v>35000</v>
      </c>
      <c r="L106" s="2" t="s">
        <v>133</v>
      </c>
    </row>
    <row r="107" spans="2:12" x14ac:dyDescent="0.25">
      <c r="K107" s="10"/>
    </row>
    <row r="108" spans="2:12" x14ac:dyDescent="0.25">
      <c r="E108" s="58" t="s">
        <v>129</v>
      </c>
      <c r="F108" s="6">
        <f>SUM(F7:F107)</f>
        <v>8243351.6799999978</v>
      </c>
      <c r="J108" s="58" t="s">
        <v>129</v>
      </c>
      <c r="K108" s="11">
        <f>SUM(K7:K107)</f>
        <v>7925248.3149999985</v>
      </c>
    </row>
    <row r="109" spans="2:12" x14ac:dyDescent="0.25">
      <c r="K109" s="10"/>
    </row>
    <row r="110" spans="2:12" ht="18.75" x14ac:dyDescent="0.25">
      <c r="B110" s="1" t="s">
        <v>48</v>
      </c>
      <c r="K110" s="10"/>
    </row>
    <row r="111" spans="2:12" x14ac:dyDescent="0.25">
      <c r="K111" s="10"/>
    </row>
    <row r="112" spans="2:12" x14ac:dyDescent="0.25">
      <c r="B112" s="4" t="s">
        <v>49</v>
      </c>
      <c r="K112" s="10"/>
    </row>
    <row r="113" spans="2:12" x14ac:dyDescent="0.25">
      <c r="B113" s="2" t="s">
        <v>50</v>
      </c>
      <c r="C113" s="3">
        <v>8500</v>
      </c>
      <c r="D113" s="3" t="s">
        <v>51</v>
      </c>
      <c r="E113" s="3">
        <v>5</v>
      </c>
      <c r="F113" s="3">
        <f>E113*C113</f>
        <v>42500</v>
      </c>
      <c r="H113" s="3">
        <v>8500</v>
      </c>
      <c r="I113" s="3" t="s">
        <v>51</v>
      </c>
      <c r="J113" s="3">
        <v>5</v>
      </c>
      <c r="K113" s="10">
        <f>J113*H113</f>
        <v>42500</v>
      </c>
      <c r="L113" s="2" t="s">
        <v>140</v>
      </c>
    </row>
    <row r="114" spans="2:12" x14ac:dyDescent="0.25">
      <c r="B114" s="2" t="s">
        <v>53</v>
      </c>
      <c r="C114" s="3">
        <v>10500</v>
      </c>
      <c r="D114" s="3" t="s">
        <v>52</v>
      </c>
      <c r="E114" s="3">
        <v>6.5</v>
      </c>
      <c r="F114" s="3">
        <f>E114*C114</f>
        <v>68250</v>
      </c>
      <c r="H114" s="3">
        <v>10500</v>
      </c>
      <c r="I114" s="3" t="s">
        <v>52</v>
      </c>
      <c r="J114" s="3">
        <v>6.5</v>
      </c>
      <c r="K114" s="10">
        <f>J114*H114</f>
        <v>68250</v>
      </c>
      <c r="L114" s="2" t="s">
        <v>140</v>
      </c>
    </row>
    <row r="115" spans="2:12" x14ac:dyDescent="0.25">
      <c r="K115" s="10"/>
    </row>
    <row r="116" spans="2:12" x14ac:dyDescent="0.25">
      <c r="B116" s="4" t="s">
        <v>54</v>
      </c>
      <c r="K116" s="10"/>
    </row>
    <row r="117" spans="2:12" x14ac:dyDescent="0.25">
      <c r="B117" s="2" t="s">
        <v>55</v>
      </c>
      <c r="C117" s="3">
        <v>16</v>
      </c>
      <c r="D117" s="3" t="s">
        <v>56</v>
      </c>
      <c r="E117" s="3">
        <v>2500</v>
      </c>
      <c r="F117" s="3">
        <f>E117*C117</f>
        <v>40000</v>
      </c>
      <c r="H117" s="3">
        <v>16</v>
      </c>
      <c r="I117" s="3" t="s">
        <v>56</v>
      </c>
      <c r="J117" s="3">
        <v>2500</v>
      </c>
      <c r="K117" s="10">
        <f>J117*H117</f>
        <v>40000</v>
      </c>
      <c r="L117" s="2" t="s">
        <v>174</v>
      </c>
    </row>
    <row r="118" spans="2:12" x14ac:dyDescent="0.25">
      <c r="B118" s="2" t="s">
        <v>57</v>
      </c>
      <c r="C118" s="3">
        <v>3</v>
      </c>
      <c r="D118" s="3" t="s">
        <v>58</v>
      </c>
      <c r="E118" s="3">
        <v>1050</v>
      </c>
      <c r="F118" s="3">
        <f t="shared" ref="F118:F125" si="22">E118*C118</f>
        <v>3150</v>
      </c>
      <c r="H118" s="3">
        <v>3</v>
      </c>
      <c r="I118" s="3" t="s">
        <v>58</v>
      </c>
      <c r="J118" s="3">
        <v>1050</v>
      </c>
      <c r="K118" s="10">
        <f t="shared" ref="K118:K125" si="23">J118*H118</f>
        <v>3150</v>
      </c>
      <c r="L118" s="2" t="s">
        <v>174</v>
      </c>
    </row>
    <row r="119" spans="2:12" x14ac:dyDescent="0.25">
      <c r="B119" s="2" t="s">
        <v>60</v>
      </c>
      <c r="C119" s="3">
        <v>3</v>
      </c>
      <c r="D119" s="3" t="s">
        <v>23</v>
      </c>
      <c r="E119" s="3">
        <v>4500</v>
      </c>
      <c r="F119" s="3">
        <f t="shared" si="22"/>
        <v>13500</v>
      </c>
      <c r="H119" s="3">
        <v>3</v>
      </c>
      <c r="I119" s="3" t="s">
        <v>23</v>
      </c>
      <c r="J119" s="3">
        <v>4500</v>
      </c>
      <c r="K119" s="10">
        <f t="shared" si="23"/>
        <v>13500</v>
      </c>
    </row>
    <row r="120" spans="2:12" x14ac:dyDescent="0.25">
      <c r="B120" s="2" t="s">
        <v>61</v>
      </c>
      <c r="C120" s="3">
        <v>1</v>
      </c>
      <c r="D120" s="3" t="s">
        <v>23</v>
      </c>
      <c r="E120" s="3">
        <v>12500</v>
      </c>
      <c r="F120" s="3">
        <f t="shared" si="22"/>
        <v>12500</v>
      </c>
      <c r="H120" s="3">
        <v>1</v>
      </c>
      <c r="I120" s="3" t="s">
        <v>23</v>
      </c>
      <c r="J120" s="3">
        <v>12500</v>
      </c>
      <c r="K120" s="10">
        <f t="shared" si="23"/>
        <v>12500</v>
      </c>
    </row>
    <row r="121" spans="2:12" x14ac:dyDescent="0.25">
      <c r="B121" s="2" t="s">
        <v>62</v>
      </c>
      <c r="C121" s="3">
        <v>450</v>
      </c>
      <c r="D121" s="3" t="s">
        <v>59</v>
      </c>
      <c r="E121" s="3">
        <v>775</v>
      </c>
      <c r="F121" s="3">
        <f t="shared" si="22"/>
        <v>348750</v>
      </c>
      <c r="H121" s="8">
        <v>450</v>
      </c>
      <c r="I121" s="8" t="s">
        <v>59</v>
      </c>
      <c r="J121" s="8">
        <v>250</v>
      </c>
      <c r="K121" s="8">
        <f t="shared" si="23"/>
        <v>112500</v>
      </c>
      <c r="L121" s="12" t="s">
        <v>178</v>
      </c>
    </row>
    <row r="122" spans="2:12" x14ac:dyDescent="0.25">
      <c r="B122" s="2" t="s">
        <v>63</v>
      </c>
      <c r="C122" s="3">
        <v>328</v>
      </c>
      <c r="D122" s="3" t="s">
        <v>59</v>
      </c>
      <c r="E122" s="3">
        <v>675</v>
      </c>
      <c r="F122" s="3">
        <f t="shared" si="22"/>
        <v>221400</v>
      </c>
      <c r="H122" s="8">
        <v>328</v>
      </c>
      <c r="I122" s="8" t="s">
        <v>59</v>
      </c>
      <c r="J122" s="8">
        <v>250</v>
      </c>
      <c r="K122" s="8">
        <f t="shared" si="23"/>
        <v>82000</v>
      </c>
      <c r="L122" s="12" t="s">
        <v>178</v>
      </c>
    </row>
    <row r="123" spans="2:12" x14ac:dyDescent="0.25">
      <c r="B123" s="2" t="s">
        <v>64</v>
      </c>
      <c r="C123" s="3">
        <v>24</v>
      </c>
      <c r="D123" s="3" t="s">
        <v>58</v>
      </c>
      <c r="E123" s="3">
        <v>2500</v>
      </c>
      <c r="F123" s="3">
        <f t="shared" si="22"/>
        <v>60000</v>
      </c>
      <c r="H123" s="3">
        <v>24</v>
      </c>
      <c r="I123" s="3" t="s">
        <v>58</v>
      </c>
      <c r="J123" s="3">
        <v>2500</v>
      </c>
      <c r="K123" s="10">
        <f t="shared" si="23"/>
        <v>60000</v>
      </c>
      <c r="L123" s="2" t="s">
        <v>174</v>
      </c>
    </row>
    <row r="124" spans="2:12" x14ac:dyDescent="0.25">
      <c r="B124" s="2" t="s">
        <v>65</v>
      </c>
      <c r="C124" s="3">
        <v>18</v>
      </c>
      <c r="D124" s="3" t="s">
        <v>58</v>
      </c>
      <c r="E124" s="3">
        <v>2400</v>
      </c>
      <c r="F124" s="3">
        <f t="shared" si="22"/>
        <v>43200</v>
      </c>
      <c r="H124" s="3">
        <v>18</v>
      </c>
      <c r="I124" s="3" t="s">
        <v>58</v>
      </c>
      <c r="J124" s="3">
        <v>2400</v>
      </c>
      <c r="K124" s="10">
        <f t="shared" si="23"/>
        <v>43200</v>
      </c>
      <c r="L124" s="2" t="s">
        <v>174</v>
      </c>
    </row>
    <row r="125" spans="2:12" x14ac:dyDescent="0.25">
      <c r="B125" s="2" t="s">
        <v>66</v>
      </c>
      <c r="C125" s="3">
        <v>21</v>
      </c>
      <c r="D125" s="3" t="s">
        <v>23</v>
      </c>
      <c r="E125" s="3">
        <v>1850</v>
      </c>
      <c r="F125" s="3">
        <f t="shared" si="22"/>
        <v>38850</v>
      </c>
      <c r="H125" s="3">
        <v>21</v>
      </c>
      <c r="I125" s="3" t="s">
        <v>23</v>
      </c>
      <c r="J125" s="3">
        <v>1200</v>
      </c>
      <c r="K125" s="10">
        <f t="shared" si="23"/>
        <v>25200</v>
      </c>
      <c r="L125" s="9" t="s">
        <v>180</v>
      </c>
    </row>
    <row r="126" spans="2:12" x14ac:dyDescent="0.25">
      <c r="K126" s="10"/>
    </row>
    <row r="127" spans="2:12" x14ac:dyDescent="0.25">
      <c r="B127" s="4" t="s">
        <v>67</v>
      </c>
      <c r="K127" s="10"/>
    </row>
    <row r="128" spans="2:12" x14ac:dyDescent="0.25">
      <c r="B128" s="2" t="s">
        <v>68</v>
      </c>
      <c r="C128" s="3">
        <v>1</v>
      </c>
      <c r="D128" s="3" t="s">
        <v>23</v>
      </c>
      <c r="E128" s="3">
        <v>17000</v>
      </c>
      <c r="F128" s="3">
        <f>E128*C128</f>
        <v>17000</v>
      </c>
      <c r="H128" s="3">
        <v>1</v>
      </c>
      <c r="I128" s="3" t="s">
        <v>23</v>
      </c>
      <c r="J128" s="10">
        <v>17000</v>
      </c>
      <c r="K128" s="10">
        <f>J128*H128</f>
        <v>17000</v>
      </c>
      <c r="L128" s="2" t="s">
        <v>176</v>
      </c>
    </row>
    <row r="129" spans="2:12" x14ac:dyDescent="0.25">
      <c r="B129" s="2" t="s">
        <v>63</v>
      </c>
      <c r="C129" s="3">
        <v>1</v>
      </c>
      <c r="D129" s="3" t="s">
        <v>23</v>
      </c>
      <c r="E129" s="3">
        <v>4848.25</v>
      </c>
      <c r="F129" s="3">
        <f t="shared" ref="F129:F156" si="24">E129*C129</f>
        <v>4848.25</v>
      </c>
      <c r="H129" s="3">
        <v>1</v>
      </c>
      <c r="I129" s="3" t="s">
        <v>23</v>
      </c>
      <c r="J129" s="10">
        <v>4848.25</v>
      </c>
      <c r="K129" s="10">
        <f t="shared" ref="K129:K156" si="25">J129*H129</f>
        <v>4848.25</v>
      </c>
      <c r="L129" s="2" t="s">
        <v>176</v>
      </c>
    </row>
    <row r="130" spans="2:12" x14ac:dyDescent="0.25">
      <c r="B130" s="2" t="s">
        <v>69</v>
      </c>
      <c r="C130" s="3">
        <v>1</v>
      </c>
      <c r="D130" s="3" t="s">
        <v>23</v>
      </c>
      <c r="E130" s="3">
        <v>8301.14</v>
      </c>
      <c r="F130" s="3">
        <f t="shared" si="24"/>
        <v>8301.14</v>
      </c>
      <c r="H130" s="3">
        <v>1</v>
      </c>
      <c r="I130" s="3" t="s">
        <v>23</v>
      </c>
      <c r="J130" s="10">
        <v>8301.14</v>
      </c>
      <c r="K130" s="10">
        <f t="shared" si="25"/>
        <v>8301.14</v>
      </c>
      <c r="L130" s="2" t="s">
        <v>176</v>
      </c>
    </row>
    <row r="131" spans="2:12" x14ac:dyDescent="0.25">
      <c r="B131" s="2" t="s">
        <v>70</v>
      </c>
      <c r="C131" s="3">
        <v>1</v>
      </c>
      <c r="D131" s="3" t="s">
        <v>23</v>
      </c>
      <c r="E131" s="3">
        <v>10663.95</v>
      </c>
      <c r="F131" s="3">
        <f t="shared" si="24"/>
        <v>10663.95</v>
      </c>
      <c r="H131" s="3">
        <v>1</v>
      </c>
      <c r="I131" s="3" t="s">
        <v>23</v>
      </c>
      <c r="J131" s="10">
        <v>10663.95</v>
      </c>
      <c r="K131" s="10">
        <f t="shared" si="25"/>
        <v>10663.95</v>
      </c>
      <c r="L131" s="2" t="s">
        <v>176</v>
      </c>
    </row>
    <row r="132" spans="2:12" x14ac:dyDescent="0.25">
      <c r="B132" s="2" t="s">
        <v>71</v>
      </c>
      <c r="C132" s="3">
        <v>1</v>
      </c>
      <c r="D132" s="3" t="s">
        <v>23</v>
      </c>
      <c r="E132" s="3">
        <v>39324.1</v>
      </c>
      <c r="F132" s="3">
        <f t="shared" si="24"/>
        <v>39324.1</v>
      </c>
      <c r="H132" s="3">
        <v>1</v>
      </c>
      <c r="I132" s="3" t="s">
        <v>23</v>
      </c>
      <c r="J132" s="10">
        <v>39324.1</v>
      </c>
      <c r="K132" s="10">
        <f t="shared" si="25"/>
        <v>39324.1</v>
      </c>
      <c r="L132" s="2" t="s">
        <v>176</v>
      </c>
    </row>
    <row r="133" spans="2:12" x14ac:dyDescent="0.25">
      <c r="B133" s="2" t="s">
        <v>73</v>
      </c>
      <c r="C133" s="3">
        <v>1</v>
      </c>
      <c r="D133" s="3" t="s">
        <v>23</v>
      </c>
      <c r="E133" s="3">
        <v>11681.7</v>
      </c>
      <c r="F133" s="3">
        <f t="shared" si="24"/>
        <v>11681.7</v>
      </c>
      <c r="H133" s="3">
        <v>1</v>
      </c>
      <c r="I133" s="3" t="s">
        <v>23</v>
      </c>
      <c r="J133" s="10">
        <v>11681.7</v>
      </c>
      <c r="K133" s="10">
        <f t="shared" si="25"/>
        <v>11681.7</v>
      </c>
      <c r="L133" s="2" t="s">
        <v>176</v>
      </c>
    </row>
    <row r="134" spans="2:12" x14ac:dyDescent="0.25">
      <c r="B134" s="2" t="s">
        <v>74</v>
      </c>
      <c r="C134" s="3">
        <v>1</v>
      </c>
      <c r="D134" s="3" t="s">
        <v>23</v>
      </c>
      <c r="E134" s="3">
        <v>26755.4</v>
      </c>
      <c r="F134" s="3">
        <f t="shared" si="24"/>
        <v>26755.4</v>
      </c>
      <c r="H134" s="3">
        <v>1</v>
      </c>
      <c r="I134" s="3" t="s">
        <v>23</v>
      </c>
      <c r="J134" s="10">
        <v>26755.4</v>
      </c>
      <c r="K134" s="10">
        <f t="shared" si="25"/>
        <v>26755.4</v>
      </c>
      <c r="L134" s="2" t="s">
        <v>176</v>
      </c>
    </row>
    <row r="135" spans="2:12" x14ac:dyDescent="0.25">
      <c r="B135" s="2" t="s">
        <v>75</v>
      </c>
      <c r="C135" s="3">
        <v>1</v>
      </c>
      <c r="D135" s="3" t="s">
        <v>23</v>
      </c>
      <c r="E135" s="3">
        <v>8322.67</v>
      </c>
      <c r="F135" s="3">
        <f t="shared" si="24"/>
        <v>8322.67</v>
      </c>
      <c r="H135" s="3">
        <v>1</v>
      </c>
      <c r="I135" s="3" t="s">
        <v>23</v>
      </c>
      <c r="J135" s="10">
        <v>8322.67</v>
      </c>
      <c r="K135" s="10">
        <f t="shared" si="25"/>
        <v>8322.67</v>
      </c>
      <c r="L135" s="2" t="s">
        <v>176</v>
      </c>
    </row>
    <row r="136" spans="2:12" x14ac:dyDescent="0.25">
      <c r="B136" s="2" t="s">
        <v>76</v>
      </c>
      <c r="C136" s="3">
        <v>1</v>
      </c>
      <c r="D136" s="3" t="s">
        <v>23</v>
      </c>
      <c r="E136" s="3">
        <v>46475.14</v>
      </c>
      <c r="F136" s="3">
        <f t="shared" si="24"/>
        <v>46475.14</v>
      </c>
      <c r="H136" s="3">
        <v>1</v>
      </c>
      <c r="I136" s="3" t="s">
        <v>23</v>
      </c>
      <c r="J136" s="10">
        <v>46475.14</v>
      </c>
      <c r="K136" s="10">
        <f t="shared" si="25"/>
        <v>46475.14</v>
      </c>
      <c r="L136" s="2" t="s">
        <v>176</v>
      </c>
    </row>
    <row r="137" spans="2:12" x14ac:dyDescent="0.25">
      <c r="B137" s="2" t="s">
        <v>77</v>
      </c>
      <c r="C137" s="3">
        <v>1</v>
      </c>
      <c r="D137" s="3" t="s">
        <v>23</v>
      </c>
      <c r="E137" s="3">
        <v>54566.87</v>
      </c>
      <c r="F137" s="3">
        <f t="shared" si="24"/>
        <v>54566.87</v>
      </c>
      <c r="H137" s="3">
        <v>1</v>
      </c>
      <c r="I137" s="3" t="s">
        <v>23</v>
      </c>
      <c r="J137" s="10">
        <v>54566.87</v>
      </c>
      <c r="K137" s="10">
        <f t="shared" si="25"/>
        <v>54566.87</v>
      </c>
      <c r="L137" s="2" t="s">
        <v>176</v>
      </c>
    </row>
    <row r="138" spans="2:12" x14ac:dyDescent="0.25">
      <c r="B138" s="2" t="s">
        <v>78</v>
      </c>
      <c r="C138" s="3">
        <v>1</v>
      </c>
      <c r="D138" s="3" t="s">
        <v>23</v>
      </c>
      <c r="E138" s="3">
        <v>209536.97</v>
      </c>
      <c r="F138" s="3">
        <f t="shared" si="24"/>
        <v>209536.97</v>
      </c>
      <c r="H138" s="3">
        <v>1</v>
      </c>
      <c r="I138" s="3" t="s">
        <v>23</v>
      </c>
      <c r="J138" s="10">
        <v>209536.97</v>
      </c>
      <c r="K138" s="10">
        <f t="shared" si="25"/>
        <v>209536.97</v>
      </c>
      <c r="L138" s="2" t="s">
        <v>176</v>
      </c>
    </row>
    <row r="139" spans="2:12" x14ac:dyDescent="0.25">
      <c r="B139" s="2" t="s">
        <v>79</v>
      </c>
      <c r="C139" s="3">
        <v>1</v>
      </c>
      <c r="D139" s="3" t="s">
        <v>23</v>
      </c>
      <c r="E139" s="3">
        <v>14191.82</v>
      </c>
      <c r="F139" s="3">
        <f t="shared" si="24"/>
        <v>14191.82</v>
      </c>
      <c r="H139" s="3">
        <v>1</v>
      </c>
      <c r="I139" s="3" t="s">
        <v>23</v>
      </c>
      <c r="J139" s="10">
        <v>14191.82</v>
      </c>
      <c r="K139" s="10">
        <f t="shared" si="25"/>
        <v>14191.82</v>
      </c>
      <c r="L139" s="2" t="s">
        <v>176</v>
      </c>
    </row>
    <row r="140" spans="2:12" x14ac:dyDescent="0.25">
      <c r="B140" s="2" t="s">
        <v>80</v>
      </c>
      <c r="C140" s="3">
        <v>1</v>
      </c>
      <c r="D140" s="3" t="s">
        <v>23</v>
      </c>
      <c r="E140" s="3">
        <v>35609.32</v>
      </c>
      <c r="F140" s="3">
        <f t="shared" si="24"/>
        <v>35609.32</v>
      </c>
      <c r="H140" s="3">
        <v>1</v>
      </c>
      <c r="I140" s="3" t="s">
        <v>23</v>
      </c>
      <c r="J140" s="10">
        <v>35609.32</v>
      </c>
      <c r="K140" s="10">
        <f t="shared" si="25"/>
        <v>35609.32</v>
      </c>
      <c r="L140" s="2" t="s">
        <v>176</v>
      </c>
    </row>
    <row r="141" spans="2:12" x14ac:dyDescent="0.25">
      <c r="B141" s="2" t="s">
        <v>81</v>
      </c>
      <c r="C141" s="3">
        <v>1</v>
      </c>
      <c r="D141" s="3" t="s">
        <v>23</v>
      </c>
      <c r="E141" s="3">
        <v>8094.43</v>
      </c>
      <c r="F141" s="3">
        <f t="shared" si="24"/>
        <v>8094.43</v>
      </c>
      <c r="H141" s="3">
        <v>1</v>
      </c>
      <c r="I141" s="3" t="s">
        <v>23</v>
      </c>
      <c r="J141" s="10">
        <v>8094.43</v>
      </c>
      <c r="K141" s="10">
        <f t="shared" si="25"/>
        <v>8094.43</v>
      </c>
      <c r="L141" s="2" t="s">
        <v>176</v>
      </c>
    </row>
    <row r="142" spans="2:12" x14ac:dyDescent="0.25">
      <c r="B142" s="2" t="s">
        <v>82</v>
      </c>
      <c r="C142" s="3">
        <v>1</v>
      </c>
      <c r="D142" s="3" t="s">
        <v>23</v>
      </c>
      <c r="E142" s="3">
        <v>2175.75</v>
      </c>
      <c r="F142" s="3">
        <f t="shared" si="24"/>
        <v>2175.75</v>
      </c>
      <c r="H142" s="3">
        <v>1</v>
      </c>
      <c r="I142" s="3" t="s">
        <v>23</v>
      </c>
      <c r="J142" s="10">
        <v>2175.75</v>
      </c>
      <c r="K142" s="10">
        <f t="shared" si="25"/>
        <v>2175.75</v>
      </c>
      <c r="L142" s="2" t="s">
        <v>176</v>
      </c>
    </row>
    <row r="143" spans="2:12" x14ac:dyDescent="0.25">
      <c r="B143" s="2" t="s">
        <v>83</v>
      </c>
      <c r="C143" s="3">
        <v>1</v>
      </c>
      <c r="D143" s="3" t="s">
        <v>23</v>
      </c>
      <c r="E143" s="3">
        <v>473</v>
      </c>
      <c r="F143" s="3">
        <f t="shared" si="24"/>
        <v>473</v>
      </c>
      <c r="H143" s="3">
        <v>1</v>
      </c>
      <c r="I143" s="3" t="s">
        <v>23</v>
      </c>
      <c r="J143" s="10">
        <v>473</v>
      </c>
      <c r="K143" s="10">
        <f t="shared" si="25"/>
        <v>473</v>
      </c>
      <c r="L143" s="2" t="s">
        <v>176</v>
      </c>
    </row>
    <row r="144" spans="2:12" x14ac:dyDescent="0.25">
      <c r="B144" s="2" t="s">
        <v>84</v>
      </c>
      <c r="C144" s="3">
        <v>1</v>
      </c>
      <c r="D144" s="3" t="s">
        <v>23</v>
      </c>
      <c r="E144" s="3">
        <v>2175.75</v>
      </c>
      <c r="F144" s="3">
        <f t="shared" si="24"/>
        <v>2175.75</v>
      </c>
      <c r="H144" s="3">
        <v>1</v>
      </c>
      <c r="I144" s="3" t="s">
        <v>23</v>
      </c>
      <c r="J144" s="10">
        <v>2175.75</v>
      </c>
      <c r="K144" s="10">
        <f t="shared" si="25"/>
        <v>2175.75</v>
      </c>
      <c r="L144" s="2" t="s">
        <v>176</v>
      </c>
    </row>
    <row r="145" spans="2:12" x14ac:dyDescent="0.25">
      <c r="B145" s="2" t="s">
        <v>85</v>
      </c>
      <c r="C145" s="3">
        <v>1</v>
      </c>
      <c r="D145" s="3" t="s">
        <v>23</v>
      </c>
      <c r="E145" s="3">
        <v>16683.37</v>
      </c>
      <c r="F145" s="3">
        <f t="shared" si="24"/>
        <v>16683.37</v>
      </c>
      <c r="H145" s="3">
        <v>1</v>
      </c>
      <c r="I145" s="3" t="s">
        <v>23</v>
      </c>
      <c r="J145" s="10">
        <v>16683.37</v>
      </c>
      <c r="K145" s="10">
        <f t="shared" si="25"/>
        <v>16683.37</v>
      </c>
      <c r="L145" s="2" t="s">
        <v>176</v>
      </c>
    </row>
    <row r="146" spans="2:12" x14ac:dyDescent="0.25">
      <c r="B146" s="2" t="s">
        <v>86</v>
      </c>
      <c r="C146" s="3">
        <v>1</v>
      </c>
      <c r="D146" s="3" t="s">
        <v>23</v>
      </c>
      <c r="E146" s="3">
        <v>19303.22</v>
      </c>
      <c r="F146" s="3">
        <f t="shared" si="24"/>
        <v>19303.22</v>
      </c>
      <c r="H146" s="3">
        <v>1</v>
      </c>
      <c r="I146" s="3" t="s">
        <v>23</v>
      </c>
      <c r="J146" s="10">
        <v>19303.22</v>
      </c>
      <c r="K146" s="10">
        <f t="shared" si="25"/>
        <v>19303.22</v>
      </c>
      <c r="L146" s="2" t="s">
        <v>176</v>
      </c>
    </row>
    <row r="147" spans="2:12" x14ac:dyDescent="0.25">
      <c r="B147" s="2" t="s">
        <v>87</v>
      </c>
      <c r="C147" s="3">
        <v>1</v>
      </c>
      <c r="D147" s="3" t="s">
        <v>23</v>
      </c>
      <c r="E147" s="3">
        <v>43866.9</v>
      </c>
      <c r="F147" s="3">
        <f t="shared" si="24"/>
        <v>43866.9</v>
      </c>
      <c r="H147" s="3">
        <v>1</v>
      </c>
      <c r="I147" s="3" t="s">
        <v>23</v>
      </c>
      <c r="J147" s="10">
        <v>43866.9</v>
      </c>
      <c r="K147" s="10">
        <f t="shared" si="25"/>
        <v>43866.9</v>
      </c>
      <c r="L147" s="2" t="s">
        <v>176</v>
      </c>
    </row>
    <row r="148" spans="2:12" x14ac:dyDescent="0.25">
      <c r="B148" s="2" t="s">
        <v>88</v>
      </c>
      <c r="C148" s="3">
        <v>1</v>
      </c>
      <c r="D148" s="3" t="s">
        <v>23</v>
      </c>
      <c r="E148" s="3">
        <v>15224.48</v>
      </c>
      <c r="F148" s="3">
        <f t="shared" si="24"/>
        <v>15224.48</v>
      </c>
      <c r="H148" s="3">
        <v>1</v>
      </c>
      <c r="I148" s="3" t="s">
        <v>23</v>
      </c>
      <c r="J148" s="10">
        <v>15224.48</v>
      </c>
      <c r="K148" s="10">
        <f t="shared" si="25"/>
        <v>15224.48</v>
      </c>
      <c r="L148" s="2" t="s">
        <v>176</v>
      </c>
    </row>
    <row r="149" spans="2:12" x14ac:dyDescent="0.25">
      <c r="B149" s="2" t="s">
        <v>72</v>
      </c>
      <c r="C149" s="3">
        <v>1</v>
      </c>
      <c r="D149" s="3" t="s">
        <v>23</v>
      </c>
      <c r="E149" s="3">
        <v>37345.61</v>
      </c>
      <c r="F149" s="3">
        <f t="shared" si="24"/>
        <v>37345.61</v>
      </c>
      <c r="H149" s="3">
        <v>1</v>
      </c>
      <c r="I149" s="3" t="s">
        <v>23</v>
      </c>
      <c r="J149" s="10">
        <v>37345.61</v>
      </c>
      <c r="K149" s="10">
        <f t="shared" si="25"/>
        <v>37345.61</v>
      </c>
      <c r="L149" s="2" t="s">
        <v>176</v>
      </c>
    </row>
    <row r="150" spans="2:12" x14ac:dyDescent="0.25">
      <c r="B150" s="2" t="s">
        <v>89</v>
      </c>
      <c r="C150" s="3">
        <v>1</v>
      </c>
      <c r="D150" s="3" t="s">
        <v>23</v>
      </c>
      <c r="E150" s="3">
        <v>9599.1299999999992</v>
      </c>
      <c r="F150" s="3">
        <f t="shared" si="24"/>
        <v>9599.1299999999992</v>
      </c>
      <c r="H150" s="3">
        <v>1</v>
      </c>
      <c r="I150" s="3" t="s">
        <v>23</v>
      </c>
      <c r="J150" s="10">
        <v>9599.1299999999992</v>
      </c>
      <c r="K150" s="10">
        <f t="shared" si="25"/>
        <v>9599.1299999999992</v>
      </c>
      <c r="L150" s="2" t="s">
        <v>176</v>
      </c>
    </row>
    <row r="151" spans="2:12" x14ac:dyDescent="0.25">
      <c r="B151" s="2" t="s">
        <v>90</v>
      </c>
      <c r="C151" s="3">
        <v>1</v>
      </c>
      <c r="D151" s="3" t="s">
        <v>23</v>
      </c>
      <c r="E151" s="3">
        <v>42433.1</v>
      </c>
      <c r="F151" s="3">
        <f t="shared" si="24"/>
        <v>42433.1</v>
      </c>
      <c r="H151" s="3">
        <v>1</v>
      </c>
      <c r="I151" s="3" t="s">
        <v>23</v>
      </c>
      <c r="J151" s="10">
        <v>42433.1</v>
      </c>
      <c r="K151" s="10">
        <f t="shared" si="25"/>
        <v>42433.1</v>
      </c>
      <c r="L151" s="2" t="s">
        <v>176</v>
      </c>
    </row>
    <row r="152" spans="2:12" x14ac:dyDescent="0.25">
      <c r="B152" s="2" t="s">
        <v>91</v>
      </c>
      <c r="C152" s="3">
        <v>1</v>
      </c>
      <c r="D152" s="3" t="s">
        <v>23</v>
      </c>
      <c r="E152" s="3">
        <v>67126.28</v>
      </c>
      <c r="F152" s="3">
        <f t="shared" si="24"/>
        <v>67126.28</v>
      </c>
      <c r="H152" s="3">
        <v>1</v>
      </c>
      <c r="I152" s="3" t="s">
        <v>23</v>
      </c>
      <c r="J152" s="10">
        <v>67126.28</v>
      </c>
      <c r="K152" s="10">
        <f t="shared" si="25"/>
        <v>67126.28</v>
      </c>
      <c r="L152" s="2" t="s">
        <v>176</v>
      </c>
    </row>
    <row r="153" spans="2:12" x14ac:dyDescent="0.25">
      <c r="B153" s="2" t="s">
        <v>92</v>
      </c>
      <c r="C153" s="3">
        <v>1</v>
      </c>
      <c r="D153" s="3" t="s">
        <v>23</v>
      </c>
      <c r="E153" s="3">
        <v>50695.25</v>
      </c>
      <c r="F153" s="3">
        <f t="shared" si="24"/>
        <v>50695.25</v>
      </c>
      <c r="H153" s="3">
        <v>1</v>
      </c>
      <c r="I153" s="3" t="s">
        <v>23</v>
      </c>
      <c r="J153" s="10">
        <v>50695.25</v>
      </c>
      <c r="K153" s="10">
        <f t="shared" si="25"/>
        <v>50695.25</v>
      </c>
      <c r="L153" s="2" t="s">
        <v>176</v>
      </c>
    </row>
    <row r="154" spans="2:12" x14ac:dyDescent="0.25">
      <c r="B154" s="2" t="s">
        <v>93</v>
      </c>
      <c r="C154" s="3">
        <v>1</v>
      </c>
      <c r="D154" s="3" t="s">
        <v>23</v>
      </c>
      <c r="E154" s="3">
        <v>101639.79</v>
      </c>
      <c r="F154" s="3">
        <f t="shared" si="24"/>
        <v>101639.79</v>
      </c>
      <c r="H154" s="3">
        <v>1</v>
      </c>
      <c r="I154" s="3" t="s">
        <v>23</v>
      </c>
      <c r="J154" s="10">
        <v>101639.79</v>
      </c>
      <c r="K154" s="10">
        <f t="shared" si="25"/>
        <v>101639.79</v>
      </c>
      <c r="L154" s="2" t="s">
        <v>176</v>
      </c>
    </row>
    <row r="155" spans="2:12" x14ac:dyDescent="0.25">
      <c r="B155" s="2" t="s">
        <v>94</v>
      </c>
      <c r="C155" s="3">
        <v>1</v>
      </c>
      <c r="D155" s="3" t="s">
        <v>23</v>
      </c>
      <c r="E155" s="3">
        <v>25140.16</v>
      </c>
      <c r="F155" s="3">
        <f t="shared" si="24"/>
        <v>25140.16</v>
      </c>
      <c r="H155" s="3">
        <v>1</v>
      </c>
      <c r="I155" s="3" t="s">
        <v>23</v>
      </c>
      <c r="J155" s="10">
        <v>25140.16</v>
      </c>
      <c r="K155" s="10">
        <f t="shared" si="25"/>
        <v>25140.16</v>
      </c>
      <c r="L155" s="2" t="s">
        <v>176</v>
      </c>
    </row>
    <row r="156" spans="2:12" x14ac:dyDescent="0.25">
      <c r="B156" s="2" t="s">
        <v>95</v>
      </c>
      <c r="C156" s="3">
        <v>1</v>
      </c>
      <c r="D156" s="3" t="s">
        <v>23</v>
      </c>
      <c r="E156" s="3">
        <v>1780</v>
      </c>
      <c r="F156" s="3">
        <f t="shared" si="24"/>
        <v>1780</v>
      </c>
      <c r="H156" s="3">
        <v>1</v>
      </c>
      <c r="I156" s="3" t="s">
        <v>23</v>
      </c>
      <c r="J156" s="10">
        <v>1780</v>
      </c>
      <c r="K156" s="10">
        <f t="shared" si="25"/>
        <v>1780</v>
      </c>
      <c r="L156" s="2" t="s">
        <v>176</v>
      </c>
    </row>
    <row r="157" spans="2:12" x14ac:dyDescent="0.25">
      <c r="K157" s="10"/>
    </row>
    <row r="158" spans="2:12" x14ac:dyDescent="0.25">
      <c r="B158" s="4" t="s">
        <v>96</v>
      </c>
      <c r="K158" s="10"/>
    </row>
    <row r="159" spans="2:12" x14ac:dyDescent="0.25">
      <c r="B159" s="2" t="s">
        <v>97</v>
      </c>
      <c r="C159" s="3">
        <v>1</v>
      </c>
      <c r="D159" s="3" t="s">
        <v>23</v>
      </c>
      <c r="E159" s="3">
        <v>12500</v>
      </c>
      <c r="F159" s="3">
        <f>E159*C159</f>
        <v>12500</v>
      </c>
      <c r="H159" s="3">
        <v>1</v>
      </c>
      <c r="I159" s="3" t="s">
        <v>23</v>
      </c>
      <c r="J159" s="3">
        <v>7500</v>
      </c>
      <c r="K159" s="10">
        <f>J159*H159</f>
        <v>7500</v>
      </c>
      <c r="L159" s="9" t="s">
        <v>181</v>
      </c>
    </row>
    <row r="160" spans="2:12" x14ac:dyDescent="0.25">
      <c r="B160" s="2" t="s">
        <v>98</v>
      </c>
      <c r="C160" s="3">
        <v>1</v>
      </c>
      <c r="D160" s="3" t="s">
        <v>23</v>
      </c>
      <c r="E160" s="3">
        <v>7500</v>
      </c>
      <c r="F160" s="3">
        <f>E160*C160</f>
        <v>7500</v>
      </c>
      <c r="H160" s="3">
        <v>1</v>
      </c>
      <c r="I160" s="3" t="s">
        <v>23</v>
      </c>
      <c r="J160" s="3">
        <v>7500</v>
      </c>
      <c r="K160" s="10">
        <f>J160*H160</f>
        <v>7500</v>
      </c>
      <c r="L160" s="2" t="s">
        <v>174</v>
      </c>
    </row>
    <row r="161" spans="2:12" x14ac:dyDescent="0.25">
      <c r="K161" s="10"/>
    </row>
    <row r="162" spans="2:12" x14ac:dyDescent="0.25">
      <c r="B162" s="4" t="s">
        <v>99</v>
      </c>
      <c r="K162" s="10"/>
    </row>
    <row r="163" spans="2:12" x14ac:dyDescent="0.25">
      <c r="B163" s="2" t="s">
        <v>100</v>
      </c>
      <c r="C163" s="3">
        <v>70</v>
      </c>
      <c r="D163" s="3" t="s">
        <v>24</v>
      </c>
      <c r="E163" s="3">
        <v>2500</v>
      </c>
      <c r="F163" s="3">
        <f>E163*C163</f>
        <v>175000</v>
      </c>
      <c r="H163" s="3">
        <v>70</v>
      </c>
      <c r="I163" s="3" t="s">
        <v>24</v>
      </c>
      <c r="J163" s="3">
        <v>2500</v>
      </c>
      <c r="K163" s="10">
        <f>J163*H163</f>
        <v>175000</v>
      </c>
      <c r="L163" s="2" t="s">
        <v>174</v>
      </c>
    </row>
    <row r="164" spans="2:12" x14ac:dyDescent="0.25">
      <c r="B164" s="2" t="s">
        <v>101</v>
      </c>
      <c r="C164" s="3">
        <v>2</v>
      </c>
      <c r="D164" s="3" t="s">
        <v>23</v>
      </c>
      <c r="E164" s="3">
        <v>17500</v>
      </c>
      <c r="F164" s="3">
        <f t="shared" ref="F164:F193" si="26">E164*C164</f>
        <v>35000</v>
      </c>
      <c r="H164" s="3">
        <v>2</v>
      </c>
      <c r="I164" s="3" t="s">
        <v>23</v>
      </c>
      <c r="J164" s="3">
        <v>17500</v>
      </c>
      <c r="K164" s="10">
        <f t="shared" ref="K164:K168" si="27">J164*H164</f>
        <v>35000</v>
      </c>
      <c r="L164" s="2" t="s">
        <v>174</v>
      </c>
    </row>
    <row r="165" spans="2:12" x14ac:dyDescent="0.25">
      <c r="B165" s="2" t="s">
        <v>102</v>
      </c>
      <c r="C165" s="3">
        <v>8</v>
      </c>
      <c r="D165" s="3" t="s">
        <v>58</v>
      </c>
      <c r="E165" s="3">
        <v>1250</v>
      </c>
      <c r="F165" s="3">
        <f t="shared" si="26"/>
        <v>10000</v>
      </c>
      <c r="H165" s="3">
        <v>8</v>
      </c>
      <c r="I165" s="3" t="s">
        <v>58</v>
      </c>
      <c r="J165" s="3">
        <v>1250</v>
      </c>
      <c r="K165" s="10">
        <f t="shared" si="27"/>
        <v>10000</v>
      </c>
      <c r="L165" s="2" t="s">
        <v>174</v>
      </c>
    </row>
    <row r="166" spans="2:12" x14ac:dyDescent="0.25">
      <c r="B166" s="2" t="s">
        <v>103</v>
      </c>
      <c r="C166" s="3">
        <v>4</v>
      </c>
      <c r="D166" s="3" t="s">
        <v>58</v>
      </c>
      <c r="E166" s="3">
        <v>550</v>
      </c>
      <c r="F166" s="3">
        <f t="shared" si="26"/>
        <v>2200</v>
      </c>
      <c r="H166" s="3">
        <v>4</v>
      </c>
      <c r="I166" s="3" t="s">
        <v>58</v>
      </c>
      <c r="J166" s="3">
        <v>550</v>
      </c>
      <c r="K166" s="10">
        <f t="shared" si="27"/>
        <v>2200</v>
      </c>
      <c r="L166" s="2" t="s">
        <v>174</v>
      </c>
    </row>
    <row r="167" spans="2:12" x14ac:dyDescent="0.25">
      <c r="B167" s="2" t="s">
        <v>104</v>
      </c>
      <c r="C167" s="3">
        <v>1</v>
      </c>
      <c r="D167" s="3" t="s">
        <v>23</v>
      </c>
      <c r="E167" s="3">
        <v>65000</v>
      </c>
      <c r="F167" s="3">
        <f t="shared" si="26"/>
        <v>65000</v>
      </c>
      <c r="H167" s="3">
        <v>1</v>
      </c>
      <c r="I167" s="3" t="s">
        <v>23</v>
      </c>
      <c r="J167" s="3">
        <v>65000</v>
      </c>
      <c r="K167" s="10">
        <f t="shared" si="27"/>
        <v>65000</v>
      </c>
      <c r="L167" s="2" t="s">
        <v>174</v>
      </c>
    </row>
    <row r="168" spans="2:12" x14ac:dyDescent="0.25">
      <c r="B168" s="2" t="s">
        <v>105</v>
      </c>
      <c r="C168" s="3">
        <v>1</v>
      </c>
      <c r="D168" s="3" t="s">
        <v>23</v>
      </c>
      <c r="E168" s="3">
        <v>75000</v>
      </c>
      <c r="F168" s="3">
        <f t="shared" si="26"/>
        <v>75000</v>
      </c>
      <c r="H168" s="3">
        <v>1</v>
      </c>
      <c r="I168" s="3" t="s">
        <v>23</v>
      </c>
      <c r="J168" s="3">
        <v>75000</v>
      </c>
      <c r="K168" s="10">
        <f t="shared" si="27"/>
        <v>75000</v>
      </c>
      <c r="L168" s="2" t="s">
        <v>174</v>
      </c>
    </row>
    <row r="169" spans="2:12" x14ac:dyDescent="0.25">
      <c r="K169" s="10"/>
    </row>
    <row r="170" spans="2:12" x14ac:dyDescent="0.25">
      <c r="B170" s="4" t="s">
        <v>120</v>
      </c>
      <c r="K170" s="10"/>
    </row>
    <row r="171" spans="2:12" x14ac:dyDescent="0.25">
      <c r="B171" s="2" t="s">
        <v>106</v>
      </c>
      <c r="C171" s="3">
        <v>1</v>
      </c>
      <c r="D171" s="3" t="s">
        <v>23</v>
      </c>
      <c r="E171" s="3">
        <v>168655</v>
      </c>
      <c r="F171" s="3">
        <f t="shared" si="26"/>
        <v>168655</v>
      </c>
      <c r="H171" s="3">
        <v>1</v>
      </c>
      <c r="I171" s="3" t="s">
        <v>23</v>
      </c>
      <c r="J171" s="3">
        <v>168655</v>
      </c>
      <c r="K171" s="10">
        <f t="shared" ref="K171:K185" si="28">J171*H171</f>
        <v>168655</v>
      </c>
    </row>
    <row r="172" spans="2:12" x14ac:dyDescent="0.25">
      <c r="B172" s="2" t="s">
        <v>107</v>
      </c>
      <c r="C172" s="3">
        <v>1</v>
      </c>
      <c r="D172" s="3" t="s">
        <v>23</v>
      </c>
      <c r="E172" s="3">
        <v>24737</v>
      </c>
      <c r="F172" s="3">
        <f t="shared" si="26"/>
        <v>24737</v>
      </c>
      <c r="H172" s="3">
        <v>1</v>
      </c>
      <c r="I172" s="3" t="s">
        <v>23</v>
      </c>
      <c r="J172" s="3">
        <v>24737</v>
      </c>
      <c r="K172" s="10">
        <f t="shared" si="28"/>
        <v>24737</v>
      </c>
    </row>
    <row r="173" spans="2:12" x14ac:dyDescent="0.25">
      <c r="B173" s="2" t="s">
        <v>108</v>
      </c>
      <c r="C173" s="3">
        <v>1</v>
      </c>
      <c r="D173" s="3" t="s">
        <v>23</v>
      </c>
      <c r="E173" s="3">
        <v>25900</v>
      </c>
      <c r="F173" s="3">
        <f t="shared" si="26"/>
        <v>25900</v>
      </c>
      <c r="H173" s="3">
        <v>1</v>
      </c>
      <c r="I173" s="3" t="s">
        <v>23</v>
      </c>
      <c r="J173" s="3">
        <v>25900</v>
      </c>
      <c r="K173" s="10">
        <f t="shared" si="28"/>
        <v>25900</v>
      </c>
    </row>
    <row r="174" spans="2:12" x14ac:dyDescent="0.25">
      <c r="B174" s="2" t="s">
        <v>109</v>
      </c>
      <c r="C174" s="3">
        <v>1</v>
      </c>
      <c r="D174" s="3" t="s">
        <v>23</v>
      </c>
      <c r="E174" s="3">
        <v>20650</v>
      </c>
      <c r="F174" s="3">
        <f t="shared" si="26"/>
        <v>20650</v>
      </c>
      <c r="H174" s="3">
        <v>1</v>
      </c>
      <c r="I174" s="3" t="s">
        <v>23</v>
      </c>
      <c r="J174" s="3">
        <v>20650</v>
      </c>
      <c r="K174" s="10">
        <f t="shared" si="28"/>
        <v>20650</v>
      </c>
    </row>
    <row r="175" spans="2:12" x14ac:dyDescent="0.25">
      <c r="B175" s="2" t="s">
        <v>110</v>
      </c>
      <c r="C175" s="3">
        <v>1</v>
      </c>
      <c r="D175" s="3" t="s">
        <v>23</v>
      </c>
      <c r="E175" s="3">
        <v>6741</v>
      </c>
      <c r="F175" s="3">
        <f t="shared" si="26"/>
        <v>6741</v>
      </c>
      <c r="H175" s="3">
        <v>1</v>
      </c>
      <c r="I175" s="3" t="s">
        <v>23</v>
      </c>
      <c r="J175" s="3">
        <v>6741</v>
      </c>
      <c r="K175" s="10">
        <f t="shared" si="28"/>
        <v>6741</v>
      </c>
    </row>
    <row r="176" spans="2:12" x14ac:dyDescent="0.25">
      <c r="B176" s="2" t="s">
        <v>111</v>
      </c>
      <c r="C176" s="3">
        <v>1</v>
      </c>
      <c r="D176" s="3" t="s">
        <v>23</v>
      </c>
      <c r="E176" s="3">
        <v>107336</v>
      </c>
      <c r="F176" s="3">
        <f t="shared" si="26"/>
        <v>107336</v>
      </c>
      <c r="H176" s="3">
        <v>1</v>
      </c>
      <c r="I176" s="3" t="s">
        <v>23</v>
      </c>
      <c r="J176" s="3">
        <v>107336</v>
      </c>
      <c r="K176" s="10">
        <f t="shared" si="28"/>
        <v>107336</v>
      </c>
    </row>
    <row r="177" spans="2:12" x14ac:dyDescent="0.25">
      <c r="B177" s="2" t="s">
        <v>112</v>
      </c>
      <c r="C177" s="3">
        <v>1</v>
      </c>
      <c r="D177" s="3" t="s">
        <v>23</v>
      </c>
      <c r="E177" s="3">
        <v>365579</v>
      </c>
      <c r="F177" s="3">
        <f t="shared" si="26"/>
        <v>365579</v>
      </c>
      <c r="H177" s="3">
        <v>1</v>
      </c>
      <c r="I177" s="3" t="s">
        <v>23</v>
      </c>
      <c r="J177" s="3">
        <v>365579</v>
      </c>
      <c r="K177" s="10">
        <f t="shared" si="28"/>
        <v>365579</v>
      </c>
    </row>
    <row r="178" spans="2:12" x14ac:dyDescent="0.25">
      <c r="B178" s="2" t="s">
        <v>113</v>
      </c>
      <c r="C178" s="3">
        <v>1</v>
      </c>
      <c r="D178" s="3" t="s">
        <v>23</v>
      </c>
      <c r="E178" s="3">
        <v>158780</v>
      </c>
      <c r="F178" s="3">
        <f t="shared" si="26"/>
        <v>158780</v>
      </c>
      <c r="H178" s="3">
        <v>1</v>
      </c>
      <c r="I178" s="3" t="s">
        <v>23</v>
      </c>
      <c r="J178" s="3">
        <v>158780</v>
      </c>
      <c r="K178" s="10">
        <f t="shared" si="28"/>
        <v>158780</v>
      </c>
    </row>
    <row r="179" spans="2:12" x14ac:dyDescent="0.25">
      <c r="B179" s="2" t="s">
        <v>114</v>
      </c>
      <c r="C179" s="3">
        <v>1</v>
      </c>
      <c r="D179" s="3" t="s">
        <v>23</v>
      </c>
      <c r="E179" s="3">
        <v>18550</v>
      </c>
      <c r="F179" s="3">
        <f t="shared" si="26"/>
        <v>18550</v>
      </c>
      <c r="H179" s="3">
        <v>1</v>
      </c>
      <c r="I179" s="3" t="s">
        <v>23</v>
      </c>
      <c r="J179" s="3">
        <v>18550</v>
      </c>
      <c r="K179" s="10">
        <f t="shared" si="28"/>
        <v>18550</v>
      </c>
      <c r="L179" s="2" t="s">
        <v>171</v>
      </c>
    </row>
    <row r="180" spans="2:12" x14ac:dyDescent="0.25">
      <c r="B180" s="2" t="s">
        <v>115</v>
      </c>
      <c r="C180" s="3">
        <v>1</v>
      </c>
      <c r="D180" s="3" t="s">
        <v>23</v>
      </c>
      <c r="E180" s="3">
        <v>2450</v>
      </c>
      <c r="F180" s="3">
        <f t="shared" si="26"/>
        <v>2450</v>
      </c>
      <c r="H180" s="3">
        <v>1</v>
      </c>
      <c r="I180" s="3" t="s">
        <v>23</v>
      </c>
      <c r="J180" s="3">
        <v>2450</v>
      </c>
      <c r="K180" s="10">
        <f t="shared" si="28"/>
        <v>2450</v>
      </c>
    </row>
    <row r="181" spans="2:12" x14ac:dyDescent="0.25">
      <c r="B181" s="2" t="s">
        <v>116</v>
      </c>
      <c r="C181" s="3">
        <v>1</v>
      </c>
      <c r="D181" s="3" t="s">
        <v>23</v>
      </c>
      <c r="E181" s="3">
        <v>173055</v>
      </c>
      <c r="F181" s="3">
        <f t="shared" si="26"/>
        <v>173055</v>
      </c>
      <c r="H181" s="3">
        <v>1</v>
      </c>
      <c r="I181" s="3" t="s">
        <v>23</v>
      </c>
      <c r="J181" s="59">
        <v>122725</v>
      </c>
      <c r="K181" s="10">
        <f t="shared" si="28"/>
        <v>122725</v>
      </c>
    </row>
    <row r="182" spans="2:12" x14ac:dyDescent="0.25">
      <c r="B182" s="2" t="s">
        <v>117</v>
      </c>
      <c r="C182" s="3">
        <v>70</v>
      </c>
      <c r="D182" s="3" t="s">
        <v>24</v>
      </c>
      <c r="E182" s="3">
        <v>350</v>
      </c>
      <c r="F182" s="3">
        <f t="shared" si="26"/>
        <v>24500</v>
      </c>
      <c r="H182" s="3">
        <v>70</v>
      </c>
      <c r="I182" s="3" t="s">
        <v>24</v>
      </c>
      <c r="J182" s="3">
        <v>350</v>
      </c>
      <c r="K182" s="10">
        <f t="shared" si="28"/>
        <v>24500</v>
      </c>
      <c r="L182" s="2" t="s">
        <v>172</v>
      </c>
    </row>
    <row r="183" spans="2:12" x14ac:dyDescent="0.25">
      <c r="B183" s="2" t="s">
        <v>118</v>
      </c>
      <c r="C183" s="3">
        <v>70</v>
      </c>
      <c r="D183" s="3" t="s">
        <v>24</v>
      </c>
      <c r="E183" s="3">
        <v>1134.29</v>
      </c>
      <c r="F183" s="3">
        <f t="shared" si="26"/>
        <v>79400.3</v>
      </c>
      <c r="H183" s="3">
        <v>70</v>
      </c>
      <c r="I183" s="3" t="s">
        <v>24</v>
      </c>
      <c r="J183" s="3">
        <v>1134.29</v>
      </c>
      <c r="K183" s="10">
        <f t="shared" si="28"/>
        <v>79400.3</v>
      </c>
      <c r="L183" s="2" t="s">
        <v>141</v>
      </c>
    </row>
    <row r="184" spans="2:12" x14ac:dyDescent="0.25">
      <c r="B184" s="2" t="s">
        <v>119</v>
      </c>
      <c r="C184" s="3">
        <v>35</v>
      </c>
      <c r="D184" s="3" t="s">
        <v>59</v>
      </c>
      <c r="E184" s="3">
        <v>95</v>
      </c>
      <c r="F184" s="3">
        <f t="shared" si="26"/>
        <v>3325</v>
      </c>
      <c r="H184" s="3">
        <v>35</v>
      </c>
      <c r="I184" s="3" t="s">
        <v>59</v>
      </c>
      <c r="J184" s="3">
        <v>95</v>
      </c>
      <c r="K184" s="10">
        <f t="shared" si="28"/>
        <v>3325</v>
      </c>
    </row>
    <row r="185" spans="2:12" x14ac:dyDescent="0.25">
      <c r="B185" s="2" t="s">
        <v>121</v>
      </c>
      <c r="C185" s="3">
        <v>124</v>
      </c>
      <c r="D185" s="3" t="s">
        <v>59</v>
      </c>
      <c r="E185" s="3">
        <v>350</v>
      </c>
      <c r="F185" s="3">
        <f t="shared" si="26"/>
        <v>43400</v>
      </c>
      <c r="H185" s="3">
        <v>124</v>
      </c>
      <c r="I185" s="3" t="s">
        <v>59</v>
      </c>
      <c r="J185" s="3">
        <v>350</v>
      </c>
      <c r="K185" s="10">
        <f t="shared" si="28"/>
        <v>43400</v>
      </c>
    </row>
    <row r="186" spans="2:12" x14ac:dyDescent="0.25">
      <c r="K186" s="10"/>
    </row>
    <row r="187" spans="2:12" x14ac:dyDescent="0.25">
      <c r="B187" s="2" t="s">
        <v>122</v>
      </c>
      <c r="K187" s="10"/>
    </row>
    <row r="188" spans="2:12" x14ac:dyDescent="0.25">
      <c r="B188" s="2" t="s">
        <v>123</v>
      </c>
      <c r="C188" s="3">
        <v>2540</v>
      </c>
      <c r="D188" s="3" t="s">
        <v>51</v>
      </c>
      <c r="E188" s="3">
        <v>7.5</v>
      </c>
      <c r="F188" s="3">
        <f t="shared" si="26"/>
        <v>19050</v>
      </c>
      <c r="H188" s="3">
        <v>2540</v>
      </c>
      <c r="I188" s="3" t="s">
        <v>51</v>
      </c>
      <c r="J188" s="3">
        <v>7.5</v>
      </c>
      <c r="K188" s="10">
        <f t="shared" ref="K188:K189" si="29">J188*H188</f>
        <v>19050</v>
      </c>
      <c r="L188" s="2" t="s">
        <v>172</v>
      </c>
    </row>
    <row r="189" spans="2:12" x14ac:dyDescent="0.25">
      <c r="B189" s="2" t="s">
        <v>124</v>
      </c>
      <c r="C189" s="3">
        <v>1</v>
      </c>
      <c r="D189" s="3" t="s">
        <v>23</v>
      </c>
      <c r="E189" s="3">
        <v>7500</v>
      </c>
      <c r="F189" s="3">
        <f t="shared" si="26"/>
        <v>7500</v>
      </c>
      <c r="H189" s="3">
        <v>1</v>
      </c>
      <c r="I189" s="3" t="s">
        <v>23</v>
      </c>
      <c r="J189" s="3">
        <v>7500</v>
      </c>
      <c r="K189" s="10">
        <f t="shared" si="29"/>
        <v>7500</v>
      </c>
      <c r="L189" s="2" t="s">
        <v>173</v>
      </c>
    </row>
    <row r="190" spans="2:12" x14ac:dyDescent="0.25">
      <c r="K190" s="10"/>
    </row>
    <row r="191" spans="2:12" x14ac:dyDescent="0.25">
      <c r="B191" s="2" t="s">
        <v>125</v>
      </c>
      <c r="K191" s="10"/>
    </row>
    <row r="192" spans="2:12" ht="45" x14ac:dyDescent="0.25">
      <c r="B192" s="2" t="s">
        <v>126</v>
      </c>
      <c r="C192" s="3">
        <v>5250</v>
      </c>
      <c r="E192" s="3">
        <v>27.5</v>
      </c>
      <c r="F192" s="3">
        <f t="shared" si="26"/>
        <v>144375</v>
      </c>
      <c r="H192" s="3">
        <v>5250</v>
      </c>
      <c r="J192" s="3">
        <v>27.5</v>
      </c>
      <c r="K192" s="10"/>
      <c r="L192" s="12" t="s">
        <v>182</v>
      </c>
    </row>
    <row r="193" spans="2:12" ht="30" x14ac:dyDescent="0.25">
      <c r="B193" s="2" t="s">
        <v>127</v>
      </c>
      <c r="C193" s="3">
        <v>1</v>
      </c>
      <c r="D193" s="3" t="s">
        <v>292</v>
      </c>
      <c r="E193" s="3">
        <v>25000</v>
      </c>
      <c r="F193" s="3">
        <f t="shared" si="26"/>
        <v>25000</v>
      </c>
      <c r="H193" s="3">
        <v>1</v>
      </c>
      <c r="I193" s="3" t="s">
        <v>292</v>
      </c>
      <c r="J193" s="59">
        <v>25000</v>
      </c>
      <c r="K193" s="10">
        <f>J193</f>
        <v>25000</v>
      </c>
      <c r="L193" s="12" t="s">
        <v>293</v>
      </c>
    </row>
    <row r="195" spans="2:12" x14ac:dyDescent="0.25">
      <c r="E195" s="58" t="s">
        <v>129</v>
      </c>
      <c r="F195" s="6">
        <f>SUM(F111:F194)</f>
        <v>3624316.8499999996</v>
      </c>
      <c r="J195" s="58" t="s">
        <v>129</v>
      </c>
      <c r="K195" s="6">
        <f>SUM(K111:K194)</f>
        <v>3035311.8499999996</v>
      </c>
    </row>
    <row r="196" spans="2:12" x14ac:dyDescent="0.25">
      <c r="E196" s="58"/>
      <c r="F196" s="13"/>
      <c r="J196" s="58"/>
      <c r="K196" s="13"/>
    </row>
    <row r="197" spans="2:12" x14ac:dyDescent="0.25">
      <c r="B197" s="2" t="s">
        <v>68</v>
      </c>
      <c r="E197" s="58"/>
      <c r="F197" s="13">
        <f>Preliminaries!O86</f>
        <v>1140162</v>
      </c>
      <c r="J197" s="58"/>
      <c r="K197" s="13">
        <f>Preliminaries!Z86</f>
        <v>848432</v>
      </c>
    </row>
    <row r="198" spans="2:12" x14ac:dyDescent="0.25">
      <c r="E198" s="60"/>
      <c r="J198" s="60"/>
    </row>
    <row r="199" spans="2:12" ht="19.5" thickBot="1" x14ac:dyDescent="0.3">
      <c r="E199" s="61" t="s">
        <v>128</v>
      </c>
      <c r="F199" s="7">
        <f>F195+F108+F197</f>
        <v>13007830.529999997</v>
      </c>
      <c r="J199" s="61" t="s">
        <v>128</v>
      </c>
      <c r="K199" s="7">
        <f>K195+K108+K197</f>
        <v>11808992.164999999</v>
      </c>
    </row>
    <row r="200" spans="2:12" ht="15.75" thickTop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61010-B938-4A0A-8FB6-84B23B145C57}">
  <dimension ref="B2:AB87"/>
  <sheetViews>
    <sheetView topLeftCell="A71" zoomScale="80" zoomScaleNormal="80" workbookViewId="0">
      <selection activeCell="Z32" sqref="Z32"/>
    </sheetView>
  </sheetViews>
  <sheetFormatPr defaultRowHeight="14.25" x14ac:dyDescent="0.25"/>
  <cols>
    <col min="1" max="1" width="9.140625" style="25"/>
    <col min="2" max="2" width="24.42578125" style="25" customWidth="1"/>
    <col min="3" max="7" width="8.140625" style="25" bestFit="1" customWidth="1"/>
    <col min="8" max="8" width="10.140625" style="40" bestFit="1" customWidth="1"/>
    <col min="9" max="9" width="10.28515625" style="40" bestFit="1" customWidth="1"/>
    <col min="10" max="10" width="12.28515625" style="40" bestFit="1" customWidth="1"/>
    <col min="11" max="12" width="11.28515625" style="40" bestFit="1" customWidth="1"/>
    <col min="13" max="13" width="10.28515625" style="40" bestFit="1" customWidth="1"/>
    <col min="14" max="14" width="12.28515625" style="40" bestFit="1" customWidth="1"/>
    <col min="15" max="15" width="15.7109375" style="41" bestFit="1" customWidth="1"/>
    <col min="16" max="16" width="2.28515625" style="25" customWidth="1"/>
    <col min="17" max="18" width="8.140625" style="25" bestFit="1" customWidth="1"/>
    <col min="19" max="19" width="10.140625" style="40" bestFit="1" customWidth="1"/>
    <col min="20" max="20" width="11.7109375" style="40" bestFit="1" customWidth="1"/>
    <col min="21" max="21" width="12.28515625" style="40" bestFit="1" customWidth="1"/>
    <col min="22" max="24" width="11.28515625" style="40" bestFit="1" customWidth="1"/>
    <col min="25" max="25" width="12.28515625" style="40" bestFit="1" customWidth="1"/>
    <col min="26" max="26" width="15.7109375" style="41" bestFit="1" customWidth="1"/>
    <col min="27" max="27" width="32.140625" style="28" customWidth="1"/>
    <col min="28" max="28" width="12.28515625" style="25" bestFit="1" customWidth="1"/>
    <col min="29" max="16384" width="9.140625" style="25"/>
  </cols>
  <sheetData>
    <row r="2" spans="2:28" s="18" customFormat="1" ht="15" x14ac:dyDescent="0.25">
      <c r="B2" s="14" t="s">
        <v>184</v>
      </c>
      <c r="C2" s="15" t="s">
        <v>58</v>
      </c>
      <c r="D2" s="15" t="s">
        <v>56</v>
      </c>
      <c r="E2" s="15" t="s">
        <v>31</v>
      </c>
      <c r="F2" s="15" t="s">
        <v>128</v>
      </c>
      <c r="G2" s="15" t="s">
        <v>185</v>
      </c>
      <c r="H2" s="16" t="s">
        <v>186</v>
      </c>
      <c r="I2" s="16" t="s">
        <v>187</v>
      </c>
      <c r="J2" s="16" t="s">
        <v>188</v>
      </c>
      <c r="K2" s="16" t="s">
        <v>189</v>
      </c>
      <c r="L2" s="16" t="s">
        <v>190</v>
      </c>
      <c r="M2" s="16" t="s">
        <v>99</v>
      </c>
      <c r="N2" s="16" t="s">
        <v>128</v>
      </c>
      <c r="O2" s="17"/>
      <c r="Q2" s="19" t="s">
        <v>128</v>
      </c>
      <c r="R2" s="15" t="s">
        <v>185</v>
      </c>
      <c r="S2" s="16" t="s">
        <v>186</v>
      </c>
      <c r="T2" s="16" t="s">
        <v>187</v>
      </c>
      <c r="U2" s="16" t="s">
        <v>188</v>
      </c>
      <c r="V2" s="16" t="s">
        <v>189</v>
      </c>
      <c r="W2" s="16" t="s">
        <v>190</v>
      </c>
      <c r="X2" s="16" t="s">
        <v>99</v>
      </c>
      <c r="Y2" s="16" t="s">
        <v>128</v>
      </c>
      <c r="Z2" s="17"/>
      <c r="AA2" s="20"/>
    </row>
    <row r="3" spans="2:28" x14ac:dyDescent="0.25">
      <c r="B3" s="21" t="s">
        <v>191</v>
      </c>
      <c r="C3" s="22">
        <v>1</v>
      </c>
      <c r="D3" s="22">
        <v>110</v>
      </c>
      <c r="E3" s="22">
        <v>100</v>
      </c>
      <c r="F3" s="22">
        <f>E3%*D3*C3</f>
        <v>110</v>
      </c>
      <c r="G3" s="22" t="s">
        <v>56</v>
      </c>
      <c r="H3" s="23">
        <v>1635</v>
      </c>
      <c r="I3" s="23"/>
      <c r="J3" s="23">
        <f>H3*F3</f>
        <v>179850</v>
      </c>
      <c r="K3" s="23"/>
      <c r="L3" s="23"/>
      <c r="M3" s="23"/>
      <c r="N3" s="23">
        <f>SUM(I3:M3)</f>
        <v>179850</v>
      </c>
      <c r="O3" s="24"/>
      <c r="Q3" s="26">
        <f>F3</f>
        <v>110</v>
      </c>
      <c r="R3" s="22" t="s">
        <v>56</v>
      </c>
      <c r="S3" s="23">
        <v>1635</v>
      </c>
      <c r="T3" s="23"/>
      <c r="U3" s="23">
        <f>S3*Q3</f>
        <v>179850</v>
      </c>
      <c r="V3" s="23"/>
      <c r="W3" s="23"/>
      <c r="X3" s="23"/>
      <c r="Y3" s="27">
        <f>SUM(T3:X3)</f>
        <v>179850</v>
      </c>
      <c r="Z3" s="24"/>
      <c r="AB3" s="29"/>
    </row>
    <row r="4" spans="2:28" x14ac:dyDescent="0.25">
      <c r="B4" s="30" t="s">
        <v>192</v>
      </c>
      <c r="C4" s="22">
        <v>1</v>
      </c>
      <c r="D4" s="22">
        <v>110</v>
      </c>
      <c r="E4" s="22">
        <v>100</v>
      </c>
      <c r="F4" s="22">
        <f t="shared" ref="F4:F9" si="0">E4%*D4*C4</f>
        <v>110</v>
      </c>
      <c r="G4" s="22" t="s">
        <v>56</v>
      </c>
      <c r="H4" s="23">
        <v>1154</v>
      </c>
      <c r="I4" s="23"/>
      <c r="J4" s="23">
        <f t="shared" ref="J4:J9" si="1">H4*F4</f>
        <v>126940</v>
      </c>
      <c r="K4" s="23"/>
      <c r="L4" s="23"/>
      <c r="M4" s="23"/>
      <c r="N4" s="23">
        <f t="shared" ref="N4:N9" si="2">SUM(I4:M4)</f>
        <v>126940</v>
      </c>
      <c r="O4" s="24"/>
      <c r="Q4" s="26">
        <v>70</v>
      </c>
      <c r="R4" s="22" t="s">
        <v>56</v>
      </c>
      <c r="S4" s="23">
        <v>1154</v>
      </c>
      <c r="T4" s="23"/>
      <c r="U4" s="23">
        <f t="shared" ref="U4:U9" si="3">S4*Q4</f>
        <v>80780</v>
      </c>
      <c r="V4" s="23"/>
      <c r="W4" s="23"/>
      <c r="X4" s="23"/>
      <c r="Y4" s="31">
        <f t="shared" ref="Y4:Y9" si="4">SUM(T4:X4)</f>
        <v>80780</v>
      </c>
      <c r="Z4" s="24"/>
      <c r="AA4" s="28" t="s">
        <v>193</v>
      </c>
      <c r="AB4" s="29"/>
    </row>
    <row r="5" spans="2:28" x14ac:dyDescent="0.25">
      <c r="B5" s="30" t="s">
        <v>194</v>
      </c>
      <c r="C5" s="22">
        <v>1</v>
      </c>
      <c r="D5" s="22">
        <v>110</v>
      </c>
      <c r="E5" s="22">
        <v>100</v>
      </c>
      <c r="F5" s="22">
        <f t="shared" si="0"/>
        <v>110</v>
      </c>
      <c r="G5" s="22" t="s">
        <v>56</v>
      </c>
      <c r="H5" s="23">
        <v>650</v>
      </c>
      <c r="I5" s="23"/>
      <c r="J5" s="23">
        <f t="shared" si="1"/>
        <v>71500</v>
      </c>
      <c r="K5" s="23"/>
      <c r="L5" s="23"/>
      <c r="M5" s="23"/>
      <c r="N5" s="23">
        <f t="shared" si="2"/>
        <v>71500</v>
      </c>
      <c r="O5" s="24"/>
      <c r="Q5" s="26">
        <f t="shared" ref="Q5:Q9" si="5">F5</f>
        <v>110</v>
      </c>
      <c r="R5" s="22" t="s">
        <v>56</v>
      </c>
      <c r="S5" s="23">
        <v>650</v>
      </c>
      <c r="T5" s="23"/>
      <c r="U5" s="23">
        <f t="shared" si="3"/>
        <v>71500</v>
      </c>
      <c r="V5" s="23"/>
      <c r="W5" s="23"/>
      <c r="X5" s="23"/>
      <c r="Y5" s="27">
        <f t="shared" si="4"/>
        <v>71500</v>
      </c>
      <c r="Z5" s="24"/>
      <c r="AB5" s="29"/>
    </row>
    <row r="6" spans="2:28" ht="25.5" x14ac:dyDescent="0.25">
      <c r="B6" s="30" t="s">
        <v>195</v>
      </c>
      <c r="C6" s="22">
        <v>1</v>
      </c>
      <c r="D6" s="22">
        <v>110</v>
      </c>
      <c r="E6" s="22">
        <v>100</v>
      </c>
      <c r="F6" s="22">
        <f t="shared" si="0"/>
        <v>110</v>
      </c>
      <c r="G6" s="22" t="s">
        <v>56</v>
      </c>
      <c r="H6" s="23">
        <v>650</v>
      </c>
      <c r="I6" s="23"/>
      <c r="J6" s="23">
        <f t="shared" si="1"/>
        <v>71500</v>
      </c>
      <c r="K6" s="23"/>
      <c r="L6" s="23"/>
      <c r="M6" s="23"/>
      <c r="N6" s="23">
        <f t="shared" si="2"/>
        <v>71500</v>
      </c>
      <c r="O6" s="24"/>
      <c r="Q6" s="26">
        <f t="shared" si="5"/>
        <v>110</v>
      </c>
      <c r="R6" s="22" t="s">
        <v>56</v>
      </c>
      <c r="S6" s="23">
        <v>650</v>
      </c>
      <c r="T6" s="23"/>
      <c r="U6" s="23"/>
      <c r="V6" s="23"/>
      <c r="W6" s="23"/>
      <c r="X6" s="23"/>
      <c r="Y6" s="31">
        <f t="shared" si="4"/>
        <v>0</v>
      </c>
      <c r="Z6" s="24"/>
      <c r="AA6" s="28" t="s">
        <v>196</v>
      </c>
      <c r="AB6" s="29"/>
    </row>
    <row r="7" spans="2:28" x14ac:dyDescent="0.25">
      <c r="B7" s="30" t="s">
        <v>197</v>
      </c>
      <c r="C7" s="22">
        <v>1</v>
      </c>
      <c r="D7" s="22">
        <v>110</v>
      </c>
      <c r="E7" s="22">
        <v>100</v>
      </c>
      <c r="F7" s="22">
        <f t="shared" si="0"/>
        <v>110</v>
      </c>
      <c r="G7" s="22" t="s">
        <v>56</v>
      </c>
      <c r="H7" s="23">
        <v>966</v>
      </c>
      <c r="I7" s="23"/>
      <c r="J7" s="23">
        <f t="shared" si="1"/>
        <v>106260</v>
      </c>
      <c r="K7" s="23"/>
      <c r="L7" s="23"/>
      <c r="M7" s="23"/>
      <c r="N7" s="23">
        <f t="shared" si="2"/>
        <v>106260</v>
      </c>
      <c r="O7" s="24"/>
      <c r="Q7" s="26">
        <v>90</v>
      </c>
      <c r="R7" s="22" t="s">
        <v>56</v>
      </c>
      <c r="S7" s="23">
        <v>966</v>
      </c>
      <c r="T7" s="23"/>
      <c r="U7" s="23">
        <f t="shared" si="3"/>
        <v>86940</v>
      </c>
      <c r="V7" s="23"/>
      <c r="W7" s="23"/>
      <c r="X7" s="23"/>
      <c r="Y7" s="31">
        <f t="shared" si="4"/>
        <v>86940</v>
      </c>
      <c r="Z7" s="24"/>
      <c r="AA7" s="28" t="s">
        <v>198</v>
      </c>
      <c r="AB7" s="29"/>
    </row>
    <row r="8" spans="2:28" x14ac:dyDescent="0.25">
      <c r="B8" s="30" t="s">
        <v>199</v>
      </c>
      <c r="C8" s="22">
        <v>1</v>
      </c>
      <c r="D8" s="22">
        <v>110</v>
      </c>
      <c r="E8" s="22">
        <v>25</v>
      </c>
      <c r="F8" s="22">
        <f t="shared" si="0"/>
        <v>27.5</v>
      </c>
      <c r="G8" s="22" t="s">
        <v>56</v>
      </c>
      <c r="H8" s="23">
        <v>1500</v>
      </c>
      <c r="I8" s="23"/>
      <c r="J8" s="23">
        <f t="shared" si="1"/>
        <v>41250</v>
      </c>
      <c r="K8" s="23"/>
      <c r="L8" s="23"/>
      <c r="M8" s="23"/>
      <c r="N8" s="23">
        <f t="shared" si="2"/>
        <v>41250</v>
      </c>
      <c r="O8" s="24"/>
      <c r="Q8" s="26">
        <v>11</v>
      </c>
      <c r="R8" s="22" t="s">
        <v>56</v>
      </c>
      <c r="S8" s="23">
        <v>1500</v>
      </c>
      <c r="T8" s="23"/>
      <c r="U8" s="23">
        <f t="shared" si="3"/>
        <v>16500</v>
      </c>
      <c r="V8" s="23"/>
      <c r="W8" s="23"/>
      <c r="X8" s="23"/>
      <c r="Y8" s="31">
        <f t="shared" si="4"/>
        <v>16500</v>
      </c>
      <c r="Z8" s="24"/>
      <c r="AA8" s="28" t="s">
        <v>200</v>
      </c>
      <c r="AB8" s="29"/>
    </row>
    <row r="9" spans="2:28" x14ac:dyDescent="0.25">
      <c r="B9" s="30" t="s">
        <v>201</v>
      </c>
      <c r="C9" s="22">
        <v>1</v>
      </c>
      <c r="D9" s="22">
        <v>110</v>
      </c>
      <c r="E9" s="22">
        <v>25</v>
      </c>
      <c r="F9" s="22">
        <f t="shared" si="0"/>
        <v>27.5</v>
      </c>
      <c r="G9" s="22" t="s">
        <v>56</v>
      </c>
      <c r="H9" s="23">
        <v>1264</v>
      </c>
      <c r="I9" s="23"/>
      <c r="J9" s="23">
        <f t="shared" si="1"/>
        <v>34760</v>
      </c>
      <c r="K9" s="23"/>
      <c r="L9" s="23"/>
      <c r="M9" s="23"/>
      <c r="N9" s="23">
        <f t="shared" si="2"/>
        <v>34760</v>
      </c>
      <c r="O9" s="24"/>
      <c r="Q9" s="26">
        <f t="shared" si="5"/>
        <v>27.5</v>
      </c>
      <c r="R9" s="22" t="s">
        <v>56</v>
      </c>
      <c r="S9" s="23">
        <v>1264</v>
      </c>
      <c r="T9" s="23"/>
      <c r="U9" s="23">
        <f t="shared" si="3"/>
        <v>34760</v>
      </c>
      <c r="V9" s="23"/>
      <c r="W9" s="23"/>
      <c r="X9" s="23"/>
      <c r="Y9" s="27">
        <f t="shared" si="4"/>
        <v>34760</v>
      </c>
      <c r="Z9" s="24"/>
      <c r="AB9" s="29"/>
    </row>
    <row r="10" spans="2:28" s="18" customFormat="1" ht="15" customHeight="1" x14ac:dyDescent="0.25">
      <c r="B10" s="32" t="s">
        <v>202</v>
      </c>
      <c r="C10" s="33"/>
      <c r="D10" s="33"/>
      <c r="E10" s="33"/>
      <c r="F10" s="34"/>
      <c r="G10" s="34"/>
      <c r="H10" s="35"/>
      <c r="I10" s="35"/>
      <c r="J10" s="35"/>
      <c r="K10" s="35"/>
      <c r="L10" s="35"/>
      <c r="M10" s="35"/>
      <c r="N10" s="35"/>
      <c r="O10" s="36">
        <f>SUM(N3:N9)</f>
        <v>632060</v>
      </c>
      <c r="Q10" s="37"/>
      <c r="R10" s="34"/>
      <c r="S10" s="35"/>
      <c r="T10" s="35"/>
      <c r="U10" s="35"/>
      <c r="V10" s="35"/>
      <c r="W10" s="35"/>
      <c r="X10" s="35"/>
      <c r="Y10" s="35"/>
      <c r="Z10" s="36">
        <f>SUM(Y3:Y9)</f>
        <v>470330</v>
      </c>
      <c r="AA10" s="38">
        <f>O10-Z10</f>
        <v>161730</v>
      </c>
    </row>
    <row r="11" spans="2:28" ht="15" customHeight="1" x14ac:dyDescent="0.25">
      <c r="B11" s="39"/>
      <c r="C11" s="39"/>
      <c r="D11" s="39"/>
      <c r="E11" s="39"/>
    </row>
    <row r="12" spans="2:28" ht="15" customHeight="1" x14ac:dyDescent="0.25">
      <c r="B12" s="42" t="s">
        <v>203</v>
      </c>
      <c r="C12" s="43"/>
      <c r="D12" s="43"/>
      <c r="E12" s="43"/>
      <c r="F12" s="44" t="s">
        <v>204</v>
      </c>
      <c r="G12" s="44" t="s">
        <v>185</v>
      </c>
      <c r="H12" s="45" t="s">
        <v>186</v>
      </c>
      <c r="I12" s="45" t="s">
        <v>187</v>
      </c>
      <c r="J12" s="45" t="s">
        <v>188</v>
      </c>
      <c r="K12" s="45" t="s">
        <v>189</v>
      </c>
      <c r="L12" s="45" t="s">
        <v>190</v>
      </c>
      <c r="M12" s="45" t="s">
        <v>99</v>
      </c>
      <c r="N12" s="45" t="s">
        <v>128</v>
      </c>
      <c r="O12" s="46"/>
      <c r="Q12" s="47" t="s">
        <v>204</v>
      </c>
      <c r="R12" s="44" t="s">
        <v>185</v>
      </c>
      <c r="S12" s="45" t="s">
        <v>186</v>
      </c>
      <c r="T12" s="45" t="s">
        <v>187</v>
      </c>
      <c r="U12" s="45" t="s">
        <v>188</v>
      </c>
      <c r="V12" s="45" t="s">
        <v>189</v>
      </c>
      <c r="W12" s="45" t="s">
        <v>190</v>
      </c>
      <c r="X12" s="45" t="s">
        <v>99</v>
      </c>
      <c r="Y12" s="45" t="s">
        <v>128</v>
      </c>
      <c r="Z12" s="46"/>
    </row>
    <row r="13" spans="2:28" x14ac:dyDescent="0.25">
      <c r="B13" s="48" t="s">
        <v>205</v>
      </c>
      <c r="C13" s="49"/>
      <c r="D13" s="49"/>
      <c r="E13" s="49"/>
      <c r="F13" s="22">
        <v>110</v>
      </c>
      <c r="G13" s="22" t="s">
        <v>206</v>
      </c>
      <c r="H13" s="23">
        <v>300</v>
      </c>
      <c r="I13" s="23">
        <f>H13*F13</f>
        <v>33000</v>
      </c>
      <c r="J13" s="23"/>
      <c r="K13" s="23"/>
      <c r="L13" s="23"/>
      <c r="M13" s="23"/>
      <c r="N13" s="23">
        <f>SUM(I13:M13)</f>
        <v>33000</v>
      </c>
      <c r="O13" s="24"/>
      <c r="Q13" s="26">
        <v>110</v>
      </c>
      <c r="R13" s="22" t="s">
        <v>206</v>
      </c>
      <c r="S13" s="23">
        <v>100</v>
      </c>
      <c r="T13" s="23">
        <f>S13*Q13</f>
        <v>11000</v>
      </c>
      <c r="U13" s="23"/>
      <c r="V13" s="23"/>
      <c r="W13" s="23"/>
      <c r="X13" s="23"/>
      <c r="Y13" s="31">
        <f>SUM(T13:X13)</f>
        <v>11000</v>
      </c>
      <c r="Z13" s="24"/>
      <c r="AA13" s="28" t="s">
        <v>207</v>
      </c>
    </row>
    <row r="14" spans="2:28" x14ac:dyDescent="0.25">
      <c r="B14" s="48" t="s">
        <v>208</v>
      </c>
      <c r="C14" s="49"/>
      <c r="D14" s="49"/>
      <c r="E14" s="49"/>
      <c r="F14" s="22">
        <v>1</v>
      </c>
      <c r="G14" s="22" t="s">
        <v>209</v>
      </c>
      <c r="H14" s="23">
        <v>3000</v>
      </c>
      <c r="I14" s="23">
        <f t="shared" ref="I14" si="6">H14*F14</f>
        <v>3000</v>
      </c>
      <c r="J14" s="23"/>
      <c r="K14" s="23"/>
      <c r="L14" s="23"/>
      <c r="M14" s="23"/>
      <c r="N14" s="23">
        <f t="shared" ref="N14:N31" si="7">SUM(I14:M14)</f>
        <v>3000</v>
      </c>
      <c r="O14" s="24"/>
      <c r="Q14" s="26">
        <v>1</v>
      </c>
      <c r="R14" s="22" t="s">
        <v>209</v>
      </c>
      <c r="S14" s="23">
        <v>3000</v>
      </c>
      <c r="T14" s="23">
        <f t="shared" ref="T14" si="8">S14*Q14</f>
        <v>3000</v>
      </c>
      <c r="U14" s="23"/>
      <c r="V14" s="23"/>
      <c r="W14" s="23"/>
      <c r="X14" s="23"/>
      <c r="Y14" s="27">
        <f t="shared" ref="Y14:Y31" si="9">SUM(T14:X14)</f>
        <v>3000</v>
      </c>
      <c r="Z14" s="24"/>
    </row>
    <row r="15" spans="2:28" ht="15" customHeight="1" x14ac:dyDescent="0.25">
      <c r="B15" s="50" t="s">
        <v>210</v>
      </c>
      <c r="C15" s="51"/>
      <c r="D15" s="51"/>
      <c r="E15" s="51"/>
      <c r="F15" s="22">
        <v>0</v>
      </c>
      <c r="G15" s="22" t="s">
        <v>59</v>
      </c>
      <c r="H15" s="23"/>
      <c r="I15" s="23"/>
      <c r="J15" s="23"/>
      <c r="K15" s="23"/>
      <c r="L15" s="23"/>
      <c r="M15" s="23"/>
      <c r="N15" s="23">
        <f t="shared" si="7"/>
        <v>0</v>
      </c>
      <c r="O15" s="24"/>
      <c r="Q15" s="26">
        <v>0</v>
      </c>
      <c r="R15" s="22" t="s">
        <v>59</v>
      </c>
      <c r="S15" s="23"/>
      <c r="T15" s="23"/>
      <c r="U15" s="23"/>
      <c r="V15" s="23"/>
      <c r="W15" s="23"/>
      <c r="X15" s="23"/>
      <c r="Y15" s="23">
        <f t="shared" si="9"/>
        <v>0</v>
      </c>
      <c r="Z15" s="24"/>
    </row>
    <row r="16" spans="2:28" x14ac:dyDescent="0.25">
      <c r="B16" s="26" t="s">
        <v>211</v>
      </c>
      <c r="C16" s="22"/>
      <c r="D16" s="22"/>
      <c r="E16" s="22"/>
      <c r="F16" s="22">
        <v>700</v>
      </c>
      <c r="G16" s="22" t="s">
        <v>59</v>
      </c>
      <c r="H16" s="23">
        <v>17.5</v>
      </c>
      <c r="I16" s="23">
        <f>(H16*F16)-J16</f>
        <v>7000</v>
      </c>
      <c r="J16" s="23">
        <v>5250</v>
      </c>
      <c r="K16" s="23"/>
      <c r="L16" s="23"/>
      <c r="M16" s="23"/>
      <c r="N16" s="23">
        <f t="shared" si="7"/>
        <v>12250</v>
      </c>
      <c r="O16" s="24"/>
      <c r="Q16" s="26">
        <v>700</v>
      </c>
      <c r="R16" s="22" t="s">
        <v>59</v>
      </c>
      <c r="S16" s="23">
        <v>17.5</v>
      </c>
      <c r="T16" s="23">
        <f>(S16*Q16)-U16</f>
        <v>7000</v>
      </c>
      <c r="U16" s="23">
        <v>5250</v>
      </c>
      <c r="V16" s="23"/>
      <c r="W16" s="23"/>
      <c r="X16" s="23"/>
      <c r="Y16" s="27">
        <f t="shared" si="9"/>
        <v>12250</v>
      </c>
      <c r="Z16" s="24"/>
    </row>
    <row r="17" spans="2:28" x14ac:dyDescent="0.25">
      <c r="B17" s="26" t="s">
        <v>212</v>
      </c>
      <c r="C17" s="22"/>
      <c r="D17" s="22"/>
      <c r="E17" s="22"/>
      <c r="F17" s="22">
        <v>1</v>
      </c>
      <c r="G17" s="22" t="s">
        <v>209</v>
      </c>
      <c r="H17" s="23">
        <v>2000</v>
      </c>
      <c r="I17" s="23">
        <v>1500</v>
      </c>
      <c r="J17" s="23">
        <v>500</v>
      </c>
      <c r="K17" s="23"/>
      <c r="L17" s="23"/>
      <c r="M17" s="23"/>
      <c r="N17" s="23">
        <f t="shared" si="7"/>
        <v>2000</v>
      </c>
      <c r="O17" s="24"/>
      <c r="Q17" s="26">
        <v>1</v>
      </c>
      <c r="R17" s="22" t="s">
        <v>209</v>
      </c>
      <c r="S17" s="23">
        <v>2000</v>
      </c>
      <c r="T17" s="23">
        <v>1500</v>
      </c>
      <c r="U17" s="23">
        <v>500</v>
      </c>
      <c r="V17" s="23"/>
      <c r="W17" s="23"/>
      <c r="X17" s="23"/>
      <c r="Y17" s="27">
        <f t="shared" si="9"/>
        <v>2000</v>
      </c>
      <c r="Z17" s="24"/>
    </row>
    <row r="18" spans="2:28" x14ac:dyDescent="0.25">
      <c r="B18" s="26" t="s">
        <v>213</v>
      </c>
      <c r="C18" s="22"/>
      <c r="D18" s="22"/>
      <c r="E18" s="22"/>
      <c r="F18" s="22">
        <v>1</v>
      </c>
      <c r="G18" s="22" t="s">
        <v>214</v>
      </c>
      <c r="H18" s="23">
        <v>750</v>
      </c>
      <c r="I18" s="23"/>
      <c r="J18" s="23"/>
      <c r="K18" s="23"/>
      <c r="L18" s="23">
        <v>750</v>
      </c>
      <c r="M18" s="23"/>
      <c r="N18" s="23">
        <f t="shared" si="7"/>
        <v>750</v>
      </c>
      <c r="O18" s="24"/>
      <c r="Q18" s="26">
        <v>1</v>
      </c>
      <c r="R18" s="22" t="s">
        <v>214</v>
      </c>
      <c r="S18" s="23">
        <v>750</v>
      </c>
      <c r="T18" s="23"/>
      <c r="U18" s="23"/>
      <c r="V18" s="23"/>
      <c r="W18" s="23">
        <v>750</v>
      </c>
      <c r="X18" s="23"/>
      <c r="Y18" s="27">
        <f t="shared" si="9"/>
        <v>750</v>
      </c>
      <c r="Z18" s="24"/>
    </row>
    <row r="19" spans="2:28" ht="25.5" x14ac:dyDescent="0.25">
      <c r="B19" s="26" t="s">
        <v>215</v>
      </c>
      <c r="C19" s="22"/>
      <c r="D19" s="22"/>
      <c r="E19" s="22"/>
      <c r="F19" s="22">
        <v>750</v>
      </c>
      <c r="G19" s="22" t="s">
        <v>51</v>
      </c>
      <c r="H19" s="23">
        <v>940</v>
      </c>
      <c r="I19" s="23">
        <v>4320</v>
      </c>
      <c r="J19" s="23">
        <v>2727</v>
      </c>
      <c r="K19" s="23"/>
      <c r="L19" s="23"/>
      <c r="M19" s="23"/>
      <c r="N19" s="23">
        <f t="shared" si="7"/>
        <v>7047</v>
      </c>
      <c r="O19" s="24"/>
      <c r="Q19" s="26">
        <v>750</v>
      </c>
      <c r="R19" s="22" t="s">
        <v>51</v>
      </c>
      <c r="S19" s="31"/>
      <c r="T19" s="23">
        <v>4320</v>
      </c>
      <c r="U19" s="23">
        <v>2727</v>
      </c>
      <c r="V19" s="23"/>
      <c r="W19" s="23"/>
      <c r="X19" s="23"/>
      <c r="Y19" s="27">
        <f>SUM(T19:X19)</f>
        <v>7047</v>
      </c>
      <c r="Z19" s="24"/>
      <c r="AA19" s="28" t="s">
        <v>216</v>
      </c>
      <c r="AB19" s="29"/>
    </row>
    <row r="20" spans="2:28" x14ac:dyDescent="0.25">
      <c r="B20" s="26" t="s">
        <v>217</v>
      </c>
      <c r="C20" s="22"/>
      <c r="D20" s="22"/>
      <c r="E20" s="22"/>
      <c r="F20" s="22">
        <v>1</v>
      </c>
      <c r="G20" s="22" t="s">
        <v>209</v>
      </c>
      <c r="H20" s="23">
        <v>2349</v>
      </c>
      <c r="I20" s="23">
        <v>1440</v>
      </c>
      <c r="J20" s="23">
        <v>909</v>
      </c>
      <c r="K20" s="23"/>
      <c r="L20" s="23"/>
      <c r="M20" s="23"/>
      <c r="N20" s="23">
        <f t="shared" si="7"/>
        <v>2349</v>
      </c>
      <c r="O20" s="24"/>
      <c r="Q20" s="26">
        <v>1</v>
      </c>
      <c r="R20" s="22" t="s">
        <v>209</v>
      </c>
      <c r="S20" s="23">
        <v>2349</v>
      </c>
      <c r="T20" s="23">
        <v>1440</v>
      </c>
      <c r="U20" s="23">
        <v>909</v>
      </c>
      <c r="V20" s="23"/>
      <c r="W20" s="23"/>
      <c r="X20" s="23"/>
      <c r="Y20" s="27">
        <f t="shared" si="9"/>
        <v>2349</v>
      </c>
      <c r="Z20" s="24"/>
    </row>
    <row r="21" spans="2:28" x14ac:dyDescent="0.25">
      <c r="B21" s="26" t="s">
        <v>218</v>
      </c>
      <c r="C21" s="22"/>
      <c r="D21" s="22"/>
      <c r="E21" s="22"/>
      <c r="F21" s="22">
        <v>1500</v>
      </c>
      <c r="G21" s="22" t="s">
        <v>51</v>
      </c>
      <c r="H21" s="23">
        <v>6.26</v>
      </c>
      <c r="I21" s="23">
        <v>5760</v>
      </c>
      <c r="J21" s="23">
        <v>3636</v>
      </c>
      <c r="K21" s="23"/>
      <c r="L21" s="23"/>
      <c r="M21" s="23"/>
      <c r="N21" s="23">
        <f t="shared" si="7"/>
        <v>9396</v>
      </c>
      <c r="O21" s="24"/>
      <c r="Q21" s="26">
        <v>1500</v>
      </c>
      <c r="R21" s="22" t="s">
        <v>51</v>
      </c>
      <c r="S21" s="23">
        <v>6.26</v>
      </c>
      <c r="T21" s="23">
        <v>5760</v>
      </c>
      <c r="U21" s="23">
        <v>3636</v>
      </c>
      <c r="V21" s="23"/>
      <c r="W21" s="23"/>
      <c r="X21" s="23"/>
      <c r="Y21" s="27">
        <f t="shared" si="9"/>
        <v>9396</v>
      </c>
      <c r="Z21" s="24"/>
    </row>
    <row r="22" spans="2:28" x14ac:dyDescent="0.25">
      <c r="B22" s="26" t="s">
        <v>219</v>
      </c>
      <c r="C22" s="22"/>
      <c r="D22" s="22"/>
      <c r="E22" s="22"/>
      <c r="F22" s="22">
        <v>750</v>
      </c>
      <c r="G22" s="22" t="s">
        <v>51</v>
      </c>
      <c r="H22" s="23">
        <v>12.3</v>
      </c>
      <c r="I22" s="23">
        <v>1728</v>
      </c>
      <c r="J22" s="23">
        <v>7500</v>
      </c>
      <c r="K22" s="23"/>
      <c r="L22" s="23"/>
      <c r="M22" s="23"/>
      <c r="N22" s="23">
        <f t="shared" si="7"/>
        <v>9228</v>
      </c>
      <c r="O22" s="24"/>
      <c r="Q22" s="26">
        <v>750</v>
      </c>
      <c r="R22" s="22" t="s">
        <v>51</v>
      </c>
      <c r="S22" s="23">
        <v>12.3</v>
      </c>
      <c r="T22" s="23">
        <v>1728</v>
      </c>
      <c r="U22" s="23">
        <v>7500</v>
      </c>
      <c r="V22" s="23"/>
      <c r="W22" s="23"/>
      <c r="X22" s="23"/>
      <c r="Y22" s="27">
        <f t="shared" si="9"/>
        <v>9228</v>
      </c>
      <c r="Z22" s="24"/>
      <c r="AB22" s="29"/>
    </row>
    <row r="23" spans="2:28" x14ac:dyDescent="0.25">
      <c r="B23" s="26" t="s">
        <v>220</v>
      </c>
      <c r="C23" s="22"/>
      <c r="D23" s="22"/>
      <c r="E23" s="22"/>
      <c r="F23" s="22">
        <v>800</v>
      </c>
      <c r="G23" s="22" t="s">
        <v>221</v>
      </c>
      <c r="H23" s="23">
        <v>10.039999999999999</v>
      </c>
      <c r="I23" s="23">
        <v>330</v>
      </c>
      <c r="J23" s="23">
        <v>975</v>
      </c>
      <c r="K23" s="23"/>
      <c r="L23" s="23"/>
      <c r="M23" s="23"/>
      <c r="N23" s="23">
        <f t="shared" si="7"/>
        <v>1305</v>
      </c>
      <c r="O23" s="24"/>
      <c r="Q23" s="26">
        <v>800</v>
      </c>
      <c r="R23" s="22" t="s">
        <v>221</v>
      </c>
      <c r="S23" s="23">
        <v>10.039999999999999</v>
      </c>
      <c r="T23" s="23">
        <v>330</v>
      </c>
      <c r="U23" s="23">
        <v>975</v>
      </c>
      <c r="V23" s="23"/>
      <c r="W23" s="23"/>
      <c r="X23" s="23"/>
      <c r="Y23" s="27">
        <f t="shared" si="9"/>
        <v>1305</v>
      </c>
      <c r="Z23" s="24"/>
      <c r="AB23" s="29"/>
    </row>
    <row r="24" spans="2:28" ht="25.5" x14ac:dyDescent="0.25">
      <c r="B24" s="26" t="s">
        <v>222</v>
      </c>
      <c r="C24" s="22"/>
      <c r="D24" s="22"/>
      <c r="E24" s="22"/>
      <c r="F24" s="22">
        <v>200</v>
      </c>
      <c r="G24" s="22" t="s">
        <v>223</v>
      </c>
      <c r="H24" s="23">
        <v>95</v>
      </c>
      <c r="I24" s="23"/>
      <c r="J24" s="23"/>
      <c r="K24" s="23"/>
      <c r="L24" s="23">
        <f>H24*F24</f>
        <v>19000</v>
      </c>
      <c r="M24" s="23"/>
      <c r="N24" s="23">
        <f t="shared" si="7"/>
        <v>19000</v>
      </c>
      <c r="O24" s="24"/>
      <c r="Q24" s="26">
        <v>200</v>
      </c>
      <c r="R24" s="22" t="s">
        <v>223</v>
      </c>
      <c r="S24" s="23">
        <v>95</v>
      </c>
      <c r="T24" s="23"/>
      <c r="U24" s="23"/>
      <c r="V24" s="23"/>
      <c r="W24" s="23">
        <f>S24*Q24</f>
        <v>19000</v>
      </c>
      <c r="X24" s="23"/>
      <c r="Y24" s="52">
        <f t="shared" si="9"/>
        <v>19000</v>
      </c>
      <c r="Z24" s="24"/>
      <c r="AA24" s="28" t="s">
        <v>224</v>
      </c>
      <c r="AB24" s="29"/>
    </row>
    <row r="25" spans="2:28" x14ac:dyDescent="0.25">
      <c r="B25" s="26" t="s">
        <v>225</v>
      </c>
      <c r="C25" s="22"/>
      <c r="D25" s="22"/>
      <c r="E25" s="22"/>
      <c r="F25" s="22">
        <v>2</v>
      </c>
      <c r="G25" s="22" t="s">
        <v>214</v>
      </c>
      <c r="H25" s="23">
        <v>350</v>
      </c>
      <c r="I25" s="23"/>
      <c r="J25" s="23"/>
      <c r="K25" s="23"/>
      <c r="L25" s="23">
        <f t="shared" ref="L25:L31" si="10">H25*F25</f>
        <v>700</v>
      </c>
      <c r="M25" s="23"/>
      <c r="N25" s="23">
        <f t="shared" si="7"/>
        <v>700</v>
      </c>
      <c r="O25" s="24"/>
      <c r="Q25" s="26">
        <v>2</v>
      </c>
      <c r="R25" s="22" t="s">
        <v>214</v>
      </c>
      <c r="S25" s="23">
        <v>350</v>
      </c>
      <c r="T25" s="23"/>
      <c r="U25" s="23"/>
      <c r="V25" s="23"/>
      <c r="W25" s="23">
        <f t="shared" ref="W25:W27" si="11">S25*Q25</f>
        <v>700</v>
      </c>
      <c r="X25" s="23"/>
      <c r="Y25" s="27">
        <f t="shared" si="9"/>
        <v>700</v>
      </c>
      <c r="Z25" s="24"/>
      <c r="AB25" s="29"/>
    </row>
    <row r="26" spans="2:28" x14ac:dyDescent="0.25">
      <c r="B26" s="26" t="s">
        <v>226</v>
      </c>
      <c r="C26" s="22"/>
      <c r="D26" s="22"/>
      <c r="E26" s="22"/>
      <c r="F26" s="22">
        <v>1</v>
      </c>
      <c r="G26" s="22" t="s">
        <v>214</v>
      </c>
      <c r="H26" s="23">
        <v>1500</v>
      </c>
      <c r="I26" s="23"/>
      <c r="J26" s="23"/>
      <c r="K26" s="23"/>
      <c r="L26" s="23">
        <f t="shared" si="10"/>
        <v>1500</v>
      </c>
      <c r="M26" s="23"/>
      <c r="N26" s="23">
        <f t="shared" si="7"/>
        <v>1500</v>
      </c>
      <c r="O26" s="24"/>
      <c r="Q26" s="26">
        <v>1</v>
      </c>
      <c r="R26" s="22" t="s">
        <v>214</v>
      </c>
      <c r="S26" s="23">
        <v>1500</v>
      </c>
      <c r="T26" s="23"/>
      <c r="U26" s="23"/>
      <c r="V26" s="23"/>
      <c r="W26" s="23">
        <f t="shared" si="11"/>
        <v>1500</v>
      </c>
      <c r="X26" s="23"/>
      <c r="Y26" s="27">
        <f t="shared" si="9"/>
        <v>1500</v>
      </c>
      <c r="Z26" s="24"/>
      <c r="AB26" s="29"/>
    </row>
    <row r="27" spans="2:28" ht="25.5" x14ac:dyDescent="0.25">
      <c r="B27" s="26" t="s">
        <v>227</v>
      </c>
      <c r="C27" s="22"/>
      <c r="D27" s="22"/>
      <c r="E27" s="22"/>
      <c r="F27" s="22">
        <v>1</v>
      </c>
      <c r="G27" s="22" t="s">
        <v>214</v>
      </c>
      <c r="H27" s="23">
        <v>7000</v>
      </c>
      <c r="I27" s="23"/>
      <c r="J27" s="23"/>
      <c r="K27" s="23"/>
      <c r="L27" s="23">
        <f t="shared" si="10"/>
        <v>7000</v>
      </c>
      <c r="M27" s="23"/>
      <c r="N27" s="23">
        <f t="shared" si="7"/>
        <v>7000</v>
      </c>
      <c r="O27" s="24"/>
      <c r="Q27" s="26">
        <v>1</v>
      </c>
      <c r="R27" s="22" t="s">
        <v>214</v>
      </c>
      <c r="S27" s="23">
        <v>7000</v>
      </c>
      <c r="T27" s="23"/>
      <c r="U27" s="23"/>
      <c r="V27" s="23"/>
      <c r="W27" s="23">
        <f t="shared" si="11"/>
        <v>7000</v>
      </c>
      <c r="X27" s="23"/>
      <c r="Y27" s="52">
        <f t="shared" si="9"/>
        <v>7000</v>
      </c>
      <c r="Z27" s="24"/>
      <c r="AA27" s="28" t="s">
        <v>224</v>
      </c>
      <c r="AB27" s="29"/>
    </row>
    <row r="28" spans="2:28" x14ac:dyDescent="0.25">
      <c r="B28" s="26" t="s">
        <v>228</v>
      </c>
      <c r="C28" s="22"/>
      <c r="D28" s="22"/>
      <c r="E28" s="22"/>
      <c r="F28" s="22">
        <v>1</v>
      </c>
      <c r="G28" s="22" t="s">
        <v>209</v>
      </c>
      <c r="H28" s="23">
        <v>2500</v>
      </c>
      <c r="I28" s="23"/>
      <c r="J28" s="23">
        <v>2500</v>
      </c>
      <c r="K28" s="23"/>
      <c r="L28" s="23"/>
      <c r="M28" s="23"/>
      <c r="N28" s="23">
        <f t="shared" si="7"/>
        <v>2500</v>
      </c>
      <c r="O28" s="24"/>
      <c r="Q28" s="26">
        <v>1</v>
      </c>
      <c r="R28" s="22" t="s">
        <v>209</v>
      </c>
      <c r="S28" s="23">
        <v>2500</v>
      </c>
      <c r="T28" s="23"/>
      <c r="U28" s="23">
        <v>2500</v>
      </c>
      <c r="V28" s="23"/>
      <c r="W28" s="23"/>
      <c r="X28" s="23"/>
      <c r="Y28" s="23">
        <f t="shared" si="9"/>
        <v>2500</v>
      </c>
      <c r="Z28" s="24"/>
      <c r="AB28" s="29"/>
    </row>
    <row r="29" spans="2:28" x14ac:dyDescent="0.25">
      <c r="B29" s="26" t="s">
        <v>229</v>
      </c>
      <c r="C29" s="22"/>
      <c r="D29" s="22"/>
      <c r="E29" s="22"/>
      <c r="F29" s="22">
        <v>1</v>
      </c>
      <c r="G29" s="22" t="s">
        <v>209</v>
      </c>
      <c r="H29" s="23">
        <v>1167</v>
      </c>
      <c r="I29" s="23">
        <v>717</v>
      </c>
      <c r="J29" s="23">
        <v>450</v>
      </c>
      <c r="K29" s="23"/>
      <c r="L29" s="23"/>
      <c r="M29" s="23"/>
      <c r="N29" s="23">
        <f t="shared" si="7"/>
        <v>1167</v>
      </c>
      <c r="O29" s="24"/>
      <c r="Q29" s="26">
        <v>1</v>
      </c>
      <c r="R29" s="22" t="s">
        <v>209</v>
      </c>
      <c r="S29" s="23">
        <v>1167</v>
      </c>
      <c r="T29" s="23">
        <v>717</v>
      </c>
      <c r="U29" s="23">
        <v>450</v>
      </c>
      <c r="V29" s="23"/>
      <c r="W29" s="23"/>
      <c r="X29" s="23"/>
      <c r="Y29" s="23">
        <f t="shared" si="9"/>
        <v>1167</v>
      </c>
      <c r="Z29" s="24"/>
      <c r="AB29" s="29"/>
    </row>
    <row r="30" spans="2:28" x14ac:dyDescent="0.25">
      <c r="B30" s="26" t="s">
        <v>230</v>
      </c>
      <c r="C30" s="22"/>
      <c r="D30" s="22"/>
      <c r="E30" s="22"/>
      <c r="F30" s="22">
        <v>1</v>
      </c>
      <c r="G30" s="22" t="s">
        <v>209</v>
      </c>
      <c r="H30" s="23">
        <v>5000</v>
      </c>
      <c r="I30" s="23"/>
      <c r="J30" s="23"/>
      <c r="K30" s="23"/>
      <c r="L30" s="23">
        <f t="shared" si="10"/>
        <v>5000</v>
      </c>
      <c r="M30" s="23"/>
      <c r="N30" s="23">
        <f t="shared" si="7"/>
        <v>5000</v>
      </c>
      <c r="O30" s="24"/>
      <c r="Q30" s="26">
        <v>1</v>
      </c>
      <c r="R30" s="22" t="s">
        <v>209</v>
      </c>
      <c r="S30" s="23">
        <v>5000</v>
      </c>
      <c r="T30" s="23"/>
      <c r="U30" s="23"/>
      <c r="V30" s="23"/>
      <c r="W30" s="23">
        <f t="shared" ref="W30:W31" si="12">S30*Q30</f>
        <v>5000</v>
      </c>
      <c r="X30" s="23"/>
      <c r="Y30" s="23">
        <f t="shared" si="9"/>
        <v>5000</v>
      </c>
      <c r="Z30" s="24"/>
      <c r="AB30" s="29"/>
    </row>
    <row r="31" spans="2:28" ht="59.25" customHeight="1" x14ac:dyDescent="0.25">
      <c r="B31" s="26" t="s">
        <v>231</v>
      </c>
      <c r="C31" s="22"/>
      <c r="D31" s="22"/>
      <c r="E31" s="22"/>
      <c r="F31" s="22">
        <v>1</v>
      </c>
      <c r="G31" s="22" t="s">
        <v>209</v>
      </c>
      <c r="H31" s="23">
        <v>5000</v>
      </c>
      <c r="I31" s="23"/>
      <c r="J31" s="23"/>
      <c r="K31" s="23"/>
      <c r="L31" s="23">
        <f t="shared" si="10"/>
        <v>5000</v>
      </c>
      <c r="M31" s="23"/>
      <c r="N31" s="23">
        <f t="shared" si="7"/>
        <v>5000</v>
      </c>
      <c r="O31" s="24"/>
      <c r="Q31" s="26">
        <v>1</v>
      </c>
      <c r="R31" s="22" t="s">
        <v>209</v>
      </c>
      <c r="S31" s="23">
        <v>5000</v>
      </c>
      <c r="T31" s="23"/>
      <c r="U31" s="23"/>
      <c r="V31" s="23"/>
      <c r="W31" s="23">
        <f t="shared" si="12"/>
        <v>5000</v>
      </c>
      <c r="X31" s="23"/>
      <c r="Y31" s="52">
        <f t="shared" si="9"/>
        <v>5000</v>
      </c>
      <c r="Z31" s="24"/>
      <c r="AA31" s="28" t="s">
        <v>232</v>
      </c>
      <c r="AB31" s="29"/>
    </row>
    <row r="32" spans="2:28" s="18" customFormat="1" ht="15" x14ac:dyDescent="0.25">
      <c r="B32" s="37" t="s">
        <v>233</v>
      </c>
      <c r="C32" s="34"/>
      <c r="D32" s="34"/>
      <c r="E32" s="34"/>
      <c r="F32" s="34"/>
      <c r="G32" s="34"/>
      <c r="H32" s="35"/>
      <c r="I32" s="35"/>
      <c r="J32" s="35"/>
      <c r="K32" s="35"/>
      <c r="L32" s="35"/>
      <c r="M32" s="35"/>
      <c r="N32" s="35"/>
      <c r="O32" s="36">
        <f>SUM(N13:N31)</f>
        <v>122192</v>
      </c>
      <c r="Q32" s="37"/>
      <c r="R32" s="34"/>
      <c r="S32" s="35"/>
      <c r="T32" s="35"/>
      <c r="U32" s="35"/>
      <c r="V32" s="35"/>
      <c r="W32" s="35"/>
      <c r="X32" s="35"/>
      <c r="Y32" s="35"/>
      <c r="Z32" s="36">
        <f>SUM(Y13:Y31)</f>
        <v>100192</v>
      </c>
      <c r="AA32" s="38">
        <f>O32-Z32</f>
        <v>22000</v>
      </c>
    </row>
    <row r="34" spans="2:28" s="18" customFormat="1" ht="15" customHeight="1" x14ac:dyDescent="0.25">
      <c r="B34" s="42" t="s">
        <v>234</v>
      </c>
      <c r="C34" s="43"/>
      <c r="D34" s="43"/>
      <c r="E34" s="43"/>
      <c r="F34" s="15" t="s">
        <v>204</v>
      </c>
      <c r="G34" s="15" t="s">
        <v>185</v>
      </c>
      <c r="H34" s="16" t="s">
        <v>186</v>
      </c>
      <c r="I34" s="16" t="s">
        <v>187</v>
      </c>
      <c r="J34" s="16" t="s">
        <v>188</v>
      </c>
      <c r="K34" s="16" t="s">
        <v>189</v>
      </c>
      <c r="L34" s="16" t="s">
        <v>190</v>
      </c>
      <c r="M34" s="16" t="s">
        <v>99</v>
      </c>
      <c r="N34" s="16" t="s">
        <v>128</v>
      </c>
      <c r="O34" s="17"/>
      <c r="Q34" s="19" t="s">
        <v>204</v>
      </c>
      <c r="R34" s="15" t="s">
        <v>185</v>
      </c>
      <c r="S34" s="16" t="s">
        <v>186</v>
      </c>
      <c r="T34" s="16" t="s">
        <v>187</v>
      </c>
      <c r="U34" s="16" t="s">
        <v>188</v>
      </c>
      <c r="V34" s="16" t="s">
        <v>189</v>
      </c>
      <c r="W34" s="16" t="s">
        <v>190</v>
      </c>
      <c r="X34" s="16" t="s">
        <v>99</v>
      </c>
      <c r="Y34" s="16" t="s">
        <v>128</v>
      </c>
      <c r="Z34" s="17"/>
      <c r="AA34" s="20"/>
    </row>
    <row r="35" spans="2:28" ht="15" customHeight="1" x14ac:dyDescent="0.25">
      <c r="B35" s="48" t="s">
        <v>235</v>
      </c>
      <c r="C35" s="49"/>
      <c r="D35" s="49"/>
      <c r="E35" s="49"/>
      <c r="F35" s="22">
        <v>1</v>
      </c>
      <c r="G35" s="22">
        <v>110</v>
      </c>
      <c r="H35" s="23">
        <v>58</v>
      </c>
      <c r="I35" s="23"/>
      <c r="J35" s="23"/>
      <c r="K35" s="23">
        <f>H35*G35*F35</f>
        <v>6380</v>
      </c>
      <c r="L35" s="23"/>
      <c r="M35" s="23"/>
      <c r="N35" s="23">
        <f>SUM(I35:M35)</f>
        <v>6380</v>
      </c>
      <c r="O35" s="24"/>
      <c r="Q35" s="26">
        <v>1</v>
      </c>
      <c r="R35" s="22">
        <v>110</v>
      </c>
      <c r="S35" s="23">
        <v>58</v>
      </c>
      <c r="T35" s="23"/>
      <c r="U35" s="23"/>
      <c r="V35" s="23">
        <f>S35*R35*Q35</f>
        <v>6380</v>
      </c>
      <c r="W35" s="23"/>
      <c r="X35" s="23"/>
      <c r="Y35" s="27">
        <f>SUM(T35:X35)</f>
        <v>6380</v>
      </c>
      <c r="Z35" s="24"/>
    </row>
    <row r="36" spans="2:28" x14ac:dyDescent="0.25">
      <c r="B36" s="48" t="s">
        <v>236</v>
      </c>
      <c r="C36" s="49"/>
      <c r="D36" s="49"/>
      <c r="E36" s="49"/>
      <c r="F36" s="22">
        <v>1</v>
      </c>
      <c r="G36" s="22">
        <v>110</v>
      </c>
      <c r="H36" s="23">
        <v>58</v>
      </c>
      <c r="I36" s="23"/>
      <c r="J36" s="23"/>
      <c r="K36" s="23">
        <f t="shared" ref="K36:K47" si="13">H36*G36*F36</f>
        <v>6380</v>
      </c>
      <c r="L36" s="23"/>
      <c r="M36" s="23"/>
      <c r="N36" s="23">
        <f t="shared" ref="N36:N47" si="14">SUM(I36:M36)</f>
        <v>6380</v>
      </c>
      <c r="O36" s="24"/>
      <c r="Q36" s="26">
        <v>1</v>
      </c>
      <c r="R36" s="22">
        <v>110</v>
      </c>
      <c r="S36" s="23">
        <v>58</v>
      </c>
      <c r="T36" s="23"/>
      <c r="U36" s="23"/>
      <c r="V36" s="23">
        <f t="shared" ref="V36:V47" si="15">S36*R36*Q36</f>
        <v>6380</v>
      </c>
      <c r="W36" s="23"/>
      <c r="X36" s="23"/>
      <c r="Y36" s="27">
        <f t="shared" ref="Y36:Y47" si="16">SUM(T36:X36)</f>
        <v>6380</v>
      </c>
      <c r="Z36" s="24"/>
    </row>
    <row r="37" spans="2:28" x14ac:dyDescent="0.25">
      <c r="B37" s="48" t="s">
        <v>237</v>
      </c>
      <c r="C37" s="49"/>
      <c r="D37" s="49"/>
      <c r="E37" s="49"/>
      <c r="F37" s="22">
        <v>1</v>
      </c>
      <c r="G37" s="22">
        <v>110</v>
      </c>
      <c r="H37" s="23">
        <v>58</v>
      </c>
      <c r="I37" s="23"/>
      <c r="J37" s="23"/>
      <c r="K37" s="23">
        <f t="shared" si="13"/>
        <v>6380</v>
      </c>
      <c r="L37" s="23"/>
      <c r="M37" s="23"/>
      <c r="N37" s="23">
        <f t="shared" si="14"/>
        <v>6380</v>
      </c>
      <c r="O37" s="24"/>
      <c r="Q37" s="26">
        <v>1</v>
      </c>
      <c r="R37" s="22">
        <v>110</v>
      </c>
      <c r="S37" s="23">
        <v>58</v>
      </c>
      <c r="T37" s="23"/>
      <c r="U37" s="23"/>
      <c r="V37" s="23">
        <f t="shared" si="15"/>
        <v>6380</v>
      </c>
      <c r="W37" s="23"/>
      <c r="X37" s="23"/>
      <c r="Y37" s="27">
        <f t="shared" si="16"/>
        <v>6380</v>
      </c>
      <c r="Z37" s="24"/>
    </row>
    <row r="38" spans="2:28" ht="15" customHeight="1" x14ac:dyDescent="0.25">
      <c r="B38" s="48" t="s">
        <v>238</v>
      </c>
      <c r="C38" s="49"/>
      <c r="D38" s="49"/>
      <c r="E38" s="49"/>
      <c r="F38" s="22">
        <v>1</v>
      </c>
      <c r="G38" s="22">
        <v>110</v>
      </c>
      <c r="H38" s="23">
        <v>52</v>
      </c>
      <c r="I38" s="23"/>
      <c r="J38" s="23"/>
      <c r="K38" s="23">
        <f t="shared" si="13"/>
        <v>5720</v>
      </c>
      <c r="L38" s="23"/>
      <c r="M38" s="23"/>
      <c r="N38" s="23">
        <f t="shared" si="14"/>
        <v>5720</v>
      </c>
      <c r="O38" s="24"/>
      <c r="Q38" s="26">
        <v>1</v>
      </c>
      <c r="R38" s="22">
        <v>110</v>
      </c>
      <c r="S38" s="23">
        <v>52</v>
      </c>
      <c r="T38" s="23"/>
      <c r="U38" s="23"/>
      <c r="V38" s="23">
        <f t="shared" si="15"/>
        <v>5720</v>
      </c>
      <c r="W38" s="23"/>
      <c r="X38" s="23"/>
      <c r="Y38" s="27">
        <f t="shared" si="16"/>
        <v>5720</v>
      </c>
      <c r="Z38" s="24"/>
    </row>
    <row r="39" spans="2:28" x14ac:dyDescent="0.25">
      <c r="B39" s="48" t="s">
        <v>239</v>
      </c>
      <c r="C39" s="49"/>
      <c r="D39" s="49"/>
      <c r="E39" s="49"/>
      <c r="F39" s="22">
        <v>1</v>
      </c>
      <c r="G39" s="22">
        <v>110</v>
      </c>
      <c r="H39" s="23">
        <v>60</v>
      </c>
      <c r="I39" s="23"/>
      <c r="J39" s="23"/>
      <c r="K39" s="23">
        <f t="shared" si="13"/>
        <v>6600</v>
      </c>
      <c r="L39" s="23"/>
      <c r="M39" s="23"/>
      <c r="N39" s="23">
        <f t="shared" si="14"/>
        <v>6600</v>
      </c>
      <c r="O39" s="24"/>
      <c r="Q39" s="26">
        <v>1</v>
      </c>
      <c r="R39" s="22">
        <v>110</v>
      </c>
      <c r="S39" s="23">
        <v>60</v>
      </c>
      <c r="T39" s="23"/>
      <c r="U39" s="23"/>
      <c r="V39" s="23">
        <f t="shared" si="15"/>
        <v>6600</v>
      </c>
      <c r="W39" s="23"/>
      <c r="X39" s="23"/>
      <c r="Y39" s="27">
        <f t="shared" si="16"/>
        <v>6600</v>
      </c>
      <c r="Z39" s="24"/>
    </row>
    <row r="40" spans="2:28" x14ac:dyDescent="0.25">
      <c r="B40" s="48" t="s">
        <v>240</v>
      </c>
      <c r="C40" s="49"/>
      <c r="D40" s="49"/>
      <c r="E40" s="49"/>
      <c r="F40" s="22">
        <v>2</v>
      </c>
      <c r="G40" s="22">
        <v>110</v>
      </c>
      <c r="H40" s="23">
        <v>45</v>
      </c>
      <c r="I40" s="23"/>
      <c r="J40" s="23"/>
      <c r="K40" s="23">
        <f t="shared" si="13"/>
        <v>9900</v>
      </c>
      <c r="L40" s="23"/>
      <c r="M40" s="23"/>
      <c r="N40" s="23">
        <f t="shared" si="14"/>
        <v>9900</v>
      </c>
      <c r="O40" s="24"/>
      <c r="Q40" s="26">
        <v>2</v>
      </c>
      <c r="R40" s="22">
        <v>110</v>
      </c>
      <c r="S40" s="23">
        <v>45</v>
      </c>
      <c r="T40" s="23"/>
      <c r="U40" s="23"/>
      <c r="V40" s="23">
        <f t="shared" si="15"/>
        <v>9900</v>
      </c>
      <c r="W40" s="23"/>
      <c r="X40" s="23"/>
      <c r="Y40" s="27">
        <f t="shared" si="16"/>
        <v>9900</v>
      </c>
      <c r="Z40" s="24"/>
    </row>
    <row r="41" spans="2:28" x14ac:dyDescent="0.25">
      <c r="B41" s="48" t="s">
        <v>241</v>
      </c>
      <c r="C41" s="49"/>
      <c r="D41" s="49"/>
      <c r="E41" s="49"/>
      <c r="F41" s="22">
        <v>1</v>
      </c>
      <c r="G41" s="22">
        <v>110</v>
      </c>
      <c r="H41" s="23">
        <v>25</v>
      </c>
      <c r="I41" s="23"/>
      <c r="J41" s="23"/>
      <c r="K41" s="23">
        <f t="shared" si="13"/>
        <v>2750</v>
      </c>
      <c r="L41" s="23"/>
      <c r="M41" s="23"/>
      <c r="N41" s="23">
        <f t="shared" si="14"/>
        <v>2750</v>
      </c>
      <c r="O41" s="24"/>
      <c r="Q41" s="26">
        <v>1</v>
      </c>
      <c r="R41" s="22">
        <v>110</v>
      </c>
      <c r="S41" s="23">
        <v>25</v>
      </c>
      <c r="T41" s="23"/>
      <c r="U41" s="23"/>
      <c r="V41" s="23">
        <f t="shared" si="15"/>
        <v>2750</v>
      </c>
      <c r="W41" s="23"/>
      <c r="X41" s="23"/>
      <c r="Y41" s="27">
        <f t="shared" si="16"/>
        <v>2750</v>
      </c>
      <c r="Z41" s="24"/>
    </row>
    <row r="42" spans="2:28" ht="15" customHeight="1" x14ac:dyDescent="0.25">
      <c r="B42" s="48" t="s">
        <v>242</v>
      </c>
      <c r="C42" s="49"/>
      <c r="D42" s="49"/>
      <c r="E42" s="49"/>
      <c r="F42" s="22">
        <v>2</v>
      </c>
      <c r="G42" s="22">
        <v>1</v>
      </c>
      <c r="H42" s="23">
        <v>2000</v>
      </c>
      <c r="I42" s="23"/>
      <c r="J42" s="23"/>
      <c r="K42" s="23">
        <f t="shared" si="13"/>
        <v>4000</v>
      </c>
      <c r="L42" s="23"/>
      <c r="M42" s="23"/>
      <c r="N42" s="23">
        <f t="shared" si="14"/>
        <v>4000</v>
      </c>
      <c r="O42" s="24"/>
      <c r="Q42" s="26">
        <v>2</v>
      </c>
      <c r="R42" s="22">
        <v>1</v>
      </c>
      <c r="S42" s="23">
        <v>2000</v>
      </c>
      <c r="T42" s="23"/>
      <c r="U42" s="23"/>
      <c r="V42" s="23">
        <f t="shared" si="15"/>
        <v>4000</v>
      </c>
      <c r="W42" s="23"/>
      <c r="X42" s="23"/>
      <c r="Y42" s="27">
        <f t="shared" si="16"/>
        <v>4000</v>
      </c>
      <c r="Z42" s="24"/>
    </row>
    <row r="43" spans="2:28" ht="15" customHeight="1" x14ac:dyDescent="0.25">
      <c r="B43" s="48" t="s">
        <v>243</v>
      </c>
      <c r="C43" s="49"/>
      <c r="D43" s="49"/>
      <c r="E43" s="49"/>
      <c r="F43" s="22">
        <v>1</v>
      </c>
      <c r="G43" s="22">
        <v>1</v>
      </c>
      <c r="H43" s="23">
        <v>2000</v>
      </c>
      <c r="I43" s="23"/>
      <c r="J43" s="23"/>
      <c r="K43" s="23">
        <f t="shared" si="13"/>
        <v>2000</v>
      </c>
      <c r="L43" s="23"/>
      <c r="M43" s="23"/>
      <c r="N43" s="23">
        <f t="shared" si="14"/>
        <v>2000</v>
      </c>
      <c r="O43" s="24"/>
      <c r="Q43" s="26">
        <v>1</v>
      </c>
      <c r="R43" s="22">
        <v>1</v>
      </c>
      <c r="S43" s="23">
        <v>2000</v>
      </c>
      <c r="T43" s="23"/>
      <c r="U43" s="23"/>
      <c r="V43" s="23">
        <f t="shared" si="15"/>
        <v>2000</v>
      </c>
      <c r="W43" s="23"/>
      <c r="X43" s="23"/>
      <c r="Y43" s="27">
        <f t="shared" si="16"/>
        <v>2000</v>
      </c>
      <c r="Z43" s="24"/>
    </row>
    <row r="44" spans="2:28" x14ac:dyDescent="0.25">
      <c r="B44" s="48" t="s">
        <v>244</v>
      </c>
      <c r="C44" s="49"/>
      <c r="D44" s="49"/>
      <c r="E44" s="49"/>
      <c r="F44" s="22">
        <v>1</v>
      </c>
      <c r="G44" s="22">
        <v>1</v>
      </c>
      <c r="H44" s="23">
        <v>4000</v>
      </c>
      <c r="I44" s="23"/>
      <c r="J44" s="23"/>
      <c r="K44" s="23">
        <f t="shared" si="13"/>
        <v>4000</v>
      </c>
      <c r="L44" s="23"/>
      <c r="M44" s="23"/>
      <c r="N44" s="23">
        <f t="shared" si="14"/>
        <v>4000</v>
      </c>
      <c r="O44" s="24"/>
      <c r="Q44" s="26">
        <v>1</v>
      </c>
      <c r="R44" s="22">
        <v>1</v>
      </c>
      <c r="S44" s="23">
        <v>4000</v>
      </c>
      <c r="T44" s="23"/>
      <c r="U44" s="23"/>
      <c r="V44" s="23">
        <f t="shared" si="15"/>
        <v>4000</v>
      </c>
      <c r="W44" s="23"/>
      <c r="X44" s="23"/>
      <c r="Y44" s="27">
        <f t="shared" si="16"/>
        <v>4000</v>
      </c>
      <c r="Z44" s="24"/>
      <c r="AB44" s="29"/>
    </row>
    <row r="45" spans="2:28" ht="15" customHeight="1" x14ac:dyDescent="0.25">
      <c r="B45" s="48" t="s">
        <v>245</v>
      </c>
      <c r="C45" s="49"/>
      <c r="D45" s="49"/>
      <c r="E45" s="49"/>
      <c r="F45" s="22">
        <v>16</v>
      </c>
      <c r="G45" s="22">
        <v>1</v>
      </c>
      <c r="H45" s="23">
        <v>400</v>
      </c>
      <c r="I45" s="23"/>
      <c r="J45" s="23"/>
      <c r="K45" s="23">
        <f t="shared" si="13"/>
        <v>6400</v>
      </c>
      <c r="L45" s="23"/>
      <c r="M45" s="23"/>
      <c r="N45" s="23">
        <f t="shared" si="14"/>
        <v>6400</v>
      </c>
      <c r="O45" s="24"/>
      <c r="Q45" s="26">
        <v>16</v>
      </c>
      <c r="R45" s="22">
        <v>1</v>
      </c>
      <c r="S45" s="31">
        <v>75</v>
      </c>
      <c r="T45" s="23"/>
      <c r="U45" s="23"/>
      <c r="V45" s="23">
        <f>S45*R45*Q45</f>
        <v>1200</v>
      </c>
      <c r="W45" s="23"/>
      <c r="X45" s="23"/>
      <c r="Y45" s="23">
        <f t="shared" si="16"/>
        <v>1200</v>
      </c>
      <c r="Z45" s="24"/>
      <c r="AA45" s="28" t="s">
        <v>246</v>
      </c>
    </row>
    <row r="46" spans="2:28" ht="15" customHeight="1" x14ac:dyDescent="0.25">
      <c r="B46" s="48" t="s">
        <v>247</v>
      </c>
      <c r="C46" s="49"/>
      <c r="D46" s="49"/>
      <c r="E46" s="49"/>
      <c r="F46" s="22">
        <v>1</v>
      </c>
      <c r="G46" s="22">
        <v>20</v>
      </c>
      <c r="H46" s="23">
        <v>250</v>
      </c>
      <c r="I46" s="23"/>
      <c r="J46" s="23"/>
      <c r="K46" s="23">
        <f t="shared" si="13"/>
        <v>5000</v>
      </c>
      <c r="L46" s="23"/>
      <c r="M46" s="23"/>
      <c r="N46" s="23">
        <f t="shared" si="14"/>
        <v>5000</v>
      </c>
      <c r="O46" s="24"/>
      <c r="Q46" s="26">
        <v>1</v>
      </c>
      <c r="R46" s="22">
        <v>20</v>
      </c>
      <c r="S46" s="23">
        <v>250</v>
      </c>
      <c r="T46" s="23"/>
      <c r="U46" s="23"/>
      <c r="V46" s="23">
        <f t="shared" si="15"/>
        <v>5000</v>
      </c>
      <c r="W46" s="23"/>
      <c r="X46" s="23"/>
      <c r="Y46" s="27">
        <f t="shared" si="16"/>
        <v>5000</v>
      </c>
      <c r="Z46" s="24"/>
    </row>
    <row r="47" spans="2:28" ht="15" customHeight="1" x14ac:dyDescent="0.25">
      <c r="B47" s="48" t="s">
        <v>248</v>
      </c>
      <c r="C47" s="49"/>
      <c r="D47" s="49"/>
      <c r="E47" s="49"/>
      <c r="F47" s="22">
        <v>1</v>
      </c>
      <c r="G47" s="22">
        <v>120</v>
      </c>
      <c r="H47" s="23">
        <v>120</v>
      </c>
      <c r="I47" s="23"/>
      <c r="J47" s="23"/>
      <c r="K47" s="23">
        <f t="shared" si="13"/>
        <v>14400</v>
      </c>
      <c r="L47" s="23"/>
      <c r="M47" s="23"/>
      <c r="N47" s="23">
        <f t="shared" si="14"/>
        <v>14400</v>
      </c>
      <c r="O47" s="24"/>
      <c r="Q47" s="26">
        <v>1</v>
      </c>
      <c r="R47" s="53">
        <v>110</v>
      </c>
      <c r="S47" s="23">
        <v>120</v>
      </c>
      <c r="T47" s="23"/>
      <c r="U47" s="23"/>
      <c r="V47" s="23">
        <f t="shared" si="15"/>
        <v>13200</v>
      </c>
      <c r="W47" s="23"/>
      <c r="X47" s="23"/>
      <c r="Y47" s="23">
        <f t="shared" si="16"/>
        <v>13200</v>
      </c>
      <c r="Z47" s="24"/>
      <c r="AA47" s="28" t="s">
        <v>249</v>
      </c>
    </row>
    <row r="48" spans="2:28" s="18" customFormat="1" ht="15" customHeight="1" x14ac:dyDescent="0.25">
      <c r="B48" s="32"/>
      <c r="C48" s="33"/>
      <c r="D48" s="33"/>
      <c r="E48" s="33"/>
      <c r="F48" s="34"/>
      <c r="G48" s="34"/>
      <c r="H48" s="35"/>
      <c r="I48" s="35"/>
      <c r="J48" s="35"/>
      <c r="K48" s="35"/>
      <c r="L48" s="35"/>
      <c r="M48" s="35"/>
      <c r="N48" s="35"/>
      <c r="O48" s="36">
        <f>SUM(N35:N47)</f>
        <v>79910</v>
      </c>
      <c r="Q48" s="37"/>
      <c r="R48" s="34"/>
      <c r="S48" s="35"/>
      <c r="T48" s="35"/>
      <c r="U48" s="35"/>
      <c r="V48" s="35"/>
      <c r="W48" s="35"/>
      <c r="X48" s="35"/>
      <c r="Y48" s="35"/>
      <c r="Z48" s="36">
        <f>SUM(Y35:Y47)</f>
        <v>73510</v>
      </c>
      <c r="AA48" s="38">
        <f>O48-Z48</f>
        <v>6400</v>
      </c>
    </row>
    <row r="50" spans="2:27" s="18" customFormat="1" ht="15" x14ac:dyDescent="0.25">
      <c r="B50" s="42" t="s">
        <v>250</v>
      </c>
      <c r="C50" s="43"/>
      <c r="D50" s="43"/>
      <c r="E50" s="43"/>
      <c r="F50" s="15" t="s">
        <v>204</v>
      </c>
      <c r="G50" s="15" t="s">
        <v>185</v>
      </c>
      <c r="H50" s="16" t="s">
        <v>186</v>
      </c>
      <c r="I50" s="16" t="s">
        <v>187</v>
      </c>
      <c r="J50" s="16" t="s">
        <v>188</v>
      </c>
      <c r="K50" s="16" t="s">
        <v>189</v>
      </c>
      <c r="L50" s="16" t="s">
        <v>190</v>
      </c>
      <c r="M50" s="16" t="s">
        <v>99</v>
      </c>
      <c r="N50" s="16" t="s">
        <v>128</v>
      </c>
      <c r="O50" s="17"/>
      <c r="Q50" s="19" t="s">
        <v>204</v>
      </c>
      <c r="R50" s="15" t="s">
        <v>185</v>
      </c>
      <c r="S50" s="16" t="s">
        <v>186</v>
      </c>
      <c r="T50" s="16" t="s">
        <v>187</v>
      </c>
      <c r="U50" s="16" t="s">
        <v>188</v>
      </c>
      <c r="V50" s="16" t="s">
        <v>189</v>
      </c>
      <c r="W50" s="16" t="s">
        <v>190</v>
      </c>
      <c r="X50" s="16" t="s">
        <v>99</v>
      </c>
      <c r="Y50" s="16" t="s">
        <v>128</v>
      </c>
      <c r="Z50" s="17"/>
      <c r="AA50" s="20"/>
    </row>
    <row r="51" spans="2:27" ht="15" customHeight="1" x14ac:dyDescent="0.25">
      <c r="B51" s="54" t="s">
        <v>251</v>
      </c>
      <c r="C51" s="51"/>
      <c r="D51" s="51"/>
      <c r="E51" s="51"/>
      <c r="F51" s="22">
        <v>110</v>
      </c>
      <c r="G51" s="22" t="s">
        <v>206</v>
      </c>
      <c r="H51" s="23">
        <v>300</v>
      </c>
      <c r="I51" s="23"/>
      <c r="J51" s="23"/>
      <c r="K51" s="23"/>
      <c r="L51" s="23">
        <f>H51*F51</f>
        <v>33000</v>
      </c>
      <c r="M51" s="23"/>
      <c r="N51" s="23">
        <f>SUM(I51:M51)</f>
        <v>33000</v>
      </c>
      <c r="O51" s="24"/>
      <c r="Q51" s="26">
        <v>110</v>
      </c>
      <c r="R51" s="22" t="s">
        <v>206</v>
      </c>
      <c r="S51" s="31">
        <v>175</v>
      </c>
      <c r="T51" s="23"/>
      <c r="U51" s="23"/>
      <c r="V51" s="23"/>
      <c r="W51" s="23">
        <f>S51*Q51</f>
        <v>19250</v>
      </c>
      <c r="X51" s="23"/>
      <c r="Y51" s="23">
        <f>SUM(T51:X51)</f>
        <v>19250</v>
      </c>
      <c r="Z51" s="24"/>
      <c r="AA51" s="28" t="s">
        <v>252</v>
      </c>
    </row>
    <row r="52" spans="2:27" ht="15" customHeight="1" x14ac:dyDescent="0.25">
      <c r="B52" s="50" t="s">
        <v>253</v>
      </c>
      <c r="C52" s="51"/>
      <c r="D52" s="51"/>
      <c r="E52" s="51"/>
      <c r="F52" s="22">
        <v>1</v>
      </c>
      <c r="G52" s="22" t="s">
        <v>214</v>
      </c>
      <c r="H52" s="23">
        <v>4000</v>
      </c>
      <c r="I52" s="23"/>
      <c r="J52" s="23"/>
      <c r="K52" s="23"/>
      <c r="L52" s="23">
        <f>H52*F52</f>
        <v>4000</v>
      </c>
      <c r="M52" s="23"/>
      <c r="N52" s="23">
        <f>SUM(I52:M52)</f>
        <v>4000</v>
      </c>
      <c r="O52" s="24"/>
      <c r="Q52" s="26">
        <v>1</v>
      </c>
      <c r="R52" s="22" t="s">
        <v>214</v>
      </c>
      <c r="S52" s="31">
        <v>0</v>
      </c>
      <c r="T52" s="23"/>
      <c r="U52" s="23"/>
      <c r="V52" s="23"/>
      <c r="W52" s="23">
        <f>S52*Q52</f>
        <v>0</v>
      </c>
      <c r="X52" s="23"/>
      <c r="Y52" s="23">
        <f>SUM(T52:X52)</f>
        <v>0</v>
      </c>
      <c r="Z52" s="24"/>
      <c r="AA52" s="28" t="s">
        <v>254</v>
      </c>
    </row>
    <row r="53" spans="2:27" s="18" customFormat="1" ht="15" x14ac:dyDescent="0.25">
      <c r="B53" s="32" t="s">
        <v>255</v>
      </c>
      <c r="C53" s="33"/>
      <c r="D53" s="33"/>
      <c r="E53" s="33"/>
      <c r="F53" s="34"/>
      <c r="G53" s="34"/>
      <c r="H53" s="35"/>
      <c r="I53" s="35"/>
      <c r="J53" s="35"/>
      <c r="K53" s="35"/>
      <c r="L53" s="35"/>
      <c r="M53" s="35"/>
      <c r="N53" s="35"/>
      <c r="O53" s="36">
        <f>SUM(N51:N52)</f>
        <v>37000</v>
      </c>
      <c r="Q53" s="37"/>
      <c r="R53" s="34"/>
      <c r="S53" s="35"/>
      <c r="T53" s="35"/>
      <c r="U53" s="35"/>
      <c r="V53" s="35"/>
      <c r="W53" s="35"/>
      <c r="X53" s="35"/>
      <c r="Y53" s="35"/>
      <c r="Z53" s="36">
        <f>SUM(Y51:Y52)</f>
        <v>19250</v>
      </c>
      <c r="AA53" s="38">
        <f>O53-Z53</f>
        <v>17750</v>
      </c>
    </row>
    <row r="54" spans="2:27" x14ac:dyDescent="0.25">
      <c r="B54" s="39"/>
      <c r="C54" s="39"/>
      <c r="D54" s="39"/>
      <c r="E54" s="39"/>
    </row>
    <row r="55" spans="2:27" s="18" customFormat="1" ht="15" customHeight="1" x14ac:dyDescent="0.25">
      <c r="B55" s="42" t="s">
        <v>256</v>
      </c>
      <c r="C55" s="43"/>
      <c r="D55" s="43"/>
      <c r="E55" s="43"/>
      <c r="F55" s="15" t="s">
        <v>204</v>
      </c>
      <c r="G55" s="15" t="s">
        <v>185</v>
      </c>
      <c r="H55" s="16" t="s">
        <v>186</v>
      </c>
      <c r="I55" s="16" t="s">
        <v>187</v>
      </c>
      <c r="J55" s="16" t="s">
        <v>188</v>
      </c>
      <c r="K55" s="16" t="s">
        <v>189</v>
      </c>
      <c r="L55" s="16" t="s">
        <v>190</v>
      </c>
      <c r="M55" s="16" t="s">
        <v>99</v>
      </c>
      <c r="N55" s="16" t="s">
        <v>128</v>
      </c>
      <c r="O55" s="17"/>
      <c r="Q55" s="19" t="s">
        <v>204</v>
      </c>
      <c r="R55" s="15" t="s">
        <v>185</v>
      </c>
      <c r="S55" s="16" t="s">
        <v>186</v>
      </c>
      <c r="T55" s="16" t="s">
        <v>187</v>
      </c>
      <c r="U55" s="16" t="s">
        <v>188</v>
      </c>
      <c r="V55" s="16" t="s">
        <v>189</v>
      </c>
      <c r="W55" s="16" t="s">
        <v>190</v>
      </c>
      <c r="X55" s="16" t="s">
        <v>99</v>
      </c>
      <c r="Y55" s="16" t="s">
        <v>128</v>
      </c>
      <c r="Z55" s="17"/>
      <c r="AA55" s="20"/>
    </row>
    <row r="56" spans="2:27" ht="15" customHeight="1" x14ac:dyDescent="0.25">
      <c r="B56" s="50" t="s">
        <v>257</v>
      </c>
      <c r="C56" s="51"/>
      <c r="D56" s="51"/>
      <c r="E56" s="51"/>
      <c r="F56" s="22">
        <v>280</v>
      </c>
      <c r="G56" s="22" t="s">
        <v>214</v>
      </c>
      <c r="H56" s="23">
        <v>270</v>
      </c>
      <c r="I56" s="23"/>
      <c r="J56" s="23"/>
      <c r="K56" s="23"/>
      <c r="L56" s="23">
        <f>H56*F56</f>
        <v>75600</v>
      </c>
      <c r="M56" s="23"/>
      <c r="N56" s="23">
        <f>SUM(I56:M56)</f>
        <v>75600</v>
      </c>
      <c r="O56" s="24"/>
      <c r="Q56" s="55">
        <v>110</v>
      </c>
      <c r="R56" s="22" t="s">
        <v>214</v>
      </c>
      <c r="S56" s="23">
        <v>270</v>
      </c>
      <c r="T56" s="23"/>
      <c r="U56" s="23"/>
      <c r="V56" s="23"/>
      <c r="W56" s="23">
        <f>S56*Q56</f>
        <v>29700</v>
      </c>
      <c r="X56" s="23"/>
      <c r="Y56" s="23">
        <f>SUM(T56:X56)</f>
        <v>29700</v>
      </c>
      <c r="Z56" s="24"/>
      <c r="AA56" s="28" t="s">
        <v>258</v>
      </c>
    </row>
    <row r="57" spans="2:27" ht="15" customHeight="1" x14ac:dyDescent="0.25">
      <c r="B57" s="50" t="s">
        <v>259</v>
      </c>
      <c r="C57" s="51"/>
      <c r="D57" s="51"/>
      <c r="E57" s="51"/>
      <c r="F57" s="22">
        <v>70</v>
      </c>
      <c r="G57" s="22" t="s">
        <v>214</v>
      </c>
      <c r="H57" s="23">
        <v>30</v>
      </c>
      <c r="I57" s="23">
        <f>H57*F57</f>
        <v>2100</v>
      </c>
      <c r="J57" s="23"/>
      <c r="K57" s="23"/>
      <c r="L57" s="23"/>
      <c r="M57" s="23"/>
      <c r="N57" s="23">
        <f t="shared" ref="N57:N58" si="17">SUM(I57:M57)</f>
        <v>2100</v>
      </c>
      <c r="O57" s="24"/>
      <c r="Q57" s="26">
        <v>70</v>
      </c>
      <c r="R57" s="22" t="s">
        <v>214</v>
      </c>
      <c r="S57" s="23">
        <v>30</v>
      </c>
      <c r="T57" s="31">
        <v>0</v>
      </c>
      <c r="U57" s="23"/>
      <c r="V57" s="23"/>
      <c r="W57" s="23"/>
      <c r="X57" s="23"/>
      <c r="Y57" s="23">
        <f t="shared" ref="Y57:Y58" si="18">SUM(T57:X57)</f>
        <v>0</v>
      </c>
      <c r="Z57" s="24"/>
      <c r="AA57" s="28" t="s">
        <v>260</v>
      </c>
    </row>
    <row r="58" spans="2:27" ht="38.25" x14ac:dyDescent="0.25">
      <c r="B58" s="50" t="s">
        <v>261</v>
      </c>
      <c r="C58" s="51"/>
      <c r="D58" s="51"/>
      <c r="E58" s="51"/>
      <c r="F58" s="22">
        <v>70</v>
      </c>
      <c r="G58" s="22" t="s">
        <v>214</v>
      </c>
      <c r="H58" s="23">
        <v>50</v>
      </c>
      <c r="I58" s="23"/>
      <c r="J58" s="23"/>
      <c r="K58" s="23"/>
      <c r="L58" s="23">
        <f t="shared" ref="L58" si="19">H58*F58</f>
        <v>3500</v>
      </c>
      <c r="M58" s="23"/>
      <c r="N58" s="23">
        <f t="shared" si="17"/>
        <v>3500</v>
      </c>
      <c r="O58" s="24"/>
      <c r="Q58" s="26">
        <v>70</v>
      </c>
      <c r="R58" s="22" t="s">
        <v>214</v>
      </c>
      <c r="S58" s="23">
        <v>50</v>
      </c>
      <c r="T58" s="23"/>
      <c r="U58" s="23"/>
      <c r="V58" s="23"/>
      <c r="W58" s="31">
        <v>0</v>
      </c>
      <c r="X58" s="23"/>
      <c r="Y58" s="23">
        <f t="shared" si="18"/>
        <v>0</v>
      </c>
      <c r="Z58" s="24"/>
      <c r="AA58" s="28" t="s">
        <v>262</v>
      </c>
    </row>
    <row r="59" spans="2:27" s="18" customFormat="1" ht="15" customHeight="1" x14ac:dyDescent="0.25">
      <c r="B59" s="32" t="s">
        <v>263</v>
      </c>
      <c r="C59" s="33"/>
      <c r="D59" s="33"/>
      <c r="E59" s="33"/>
      <c r="F59" s="34"/>
      <c r="G59" s="34"/>
      <c r="H59" s="35"/>
      <c r="I59" s="35"/>
      <c r="J59" s="35"/>
      <c r="K59" s="35"/>
      <c r="L59" s="35"/>
      <c r="M59" s="35"/>
      <c r="N59" s="35"/>
      <c r="O59" s="36">
        <f>SUM(N56:N58)</f>
        <v>81200</v>
      </c>
      <c r="Q59" s="37"/>
      <c r="R59" s="34"/>
      <c r="S59" s="35"/>
      <c r="T59" s="35"/>
      <c r="U59" s="35"/>
      <c r="V59" s="35"/>
      <c r="W59" s="35"/>
      <c r="X59" s="35"/>
      <c r="Y59" s="35"/>
      <c r="Z59" s="36">
        <f>SUM(Y56:Y58)</f>
        <v>29700</v>
      </c>
      <c r="AA59" s="38">
        <f>O59-Z59</f>
        <v>51500</v>
      </c>
    </row>
    <row r="60" spans="2:27" ht="15" customHeight="1" x14ac:dyDescent="0.25">
      <c r="B60" s="39"/>
      <c r="C60" s="39"/>
      <c r="D60" s="39"/>
      <c r="E60" s="39"/>
    </row>
    <row r="61" spans="2:27" s="18" customFormat="1" ht="15" x14ac:dyDescent="0.25">
      <c r="B61" s="42" t="s">
        <v>264</v>
      </c>
      <c r="C61" s="43"/>
      <c r="D61" s="43"/>
      <c r="E61" s="43"/>
      <c r="F61" s="15" t="s">
        <v>204</v>
      </c>
      <c r="G61" s="15" t="s">
        <v>185</v>
      </c>
      <c r="H61" s="16" t="s">
        <v>186</v>
      </c>
      <c r="I61" s="16" t="s">
        <v>187</v>
      </c>
      <c r="J61" s="16" t="s">
        <v>188</v>
      </c>
      <c r="K61" s="16" t="s">
        <v>189</v>
      </c>
      <c r="L61" s="16" t="s">
        <v>190</v>
      </c>
      <c r="M61" s="16" t="s">
        <v>99</v>
      </c>
      <c r="N61" s="16" t="s">
        <v>128</v>
      </c>
      <c r="O61" s="17"/>
      <c r="Q61" s="19" t="s">
        <v>204</v>
      </c>
      <c r="R61" s="15" t="s">
        <v>185</v>
      </c>
      <c r="S61" s="16" t="s">
        <v>186</v>
      </c>
      <c r="T61" s="16" t="s">
        <v>187</v>
      </c>
      <c r="U61" s="16" t="s">
        <v>188</v>
      </c>
      <c r="V61" s="16" t="s">
        <v>189</v>
      </c>
      <c r="W61" s="16" t="s">
        <v>190</v>
      </c>
      <c r="X61" s="16" t="s">
        <v>99</v>
      </c>
      <c r="Y61" s="16" t="s">
        <v>128</v>
      </c>
      <c r="Z61" s="17"/>
      <c r="AA61" s="20"/>
    </row>
    <row r="62" spans="2:27" ht="15" customHeight="1" x14ac:dyDescent="0.25">
      <c r="B62" s="48" t="s">
        <v>265</v>
      </c>
      <c r="C62" s="49"/>
      <c r="D62" s="49"/>
      <c r="E62" s="49"/>
      <c r="F62" s="22">
        <v>1</v>
      </c>
      <c r="G62" s="22" t="s">
        <v>266</v>
      </c>
      <c r="H62" s="23">
        <v>7500</v>
      </c>
      <c r="I62" s="23"/>
      <c r="J62" s="23"/>
      <c r="K62" s="23">
        <f>H62*F62</f>
        <v>7500</v>
      </c>
      <c r="L62" s="23"/>
      <c r="M62" s="23"/>
      <c r="N62" s="23">
        <f>SUM(I62:M62)</f>
        <v>7500</v>
      </c>
      <c r="O62" s="24"/>
      <c r="Q62" s="26">
        <v>1</v>
      </c>
      <c r="R62" s="22" t="s">
        <v>266</v>
      </c>
      <c r="S62" s="23">
        <v>7500</v>
      </c>
      <c r="T62" s="23"/>
      <c r="U62" s="23"/>
      <c r="V62" s="23">
        <f>S62*Q62</f>
        <v>7500</v>
      </c>
      <c r="W62" s="23"/>
      <c r="X62" s="23"/>
      <c r="Y62" s="27">
        <f>SUM(T62:X62)</f>
        <v>7500</v>
      </c>
      <c r="Z62" s="24"/>
    </row>
    <row r="63" spans="2:27" ht="15" customHeight="1" x14ac:dyDescent="0.25">
      <c r="B63" s="48" t="s">
        <v>267</v>
      </c>
      <c r="C63" s="49"/>
      <c r="D63" s="49"/>
      <c r="E63" s="49"/>
      <c r="F63" s="22">
        <v>104</v>
      </c>
      <c r="G63" s="22" t="s">
        <v>206</v>
      </c>
      <c r="H63" s="23">
        <v>400</v>
      </c>
      <c r="I63" s="23"/>
      <c r="J63" s="23"/>
      <c r="K63" s="23">
        <f t="shared" ref="K63:K68" si="20">H63*F63</f>
        <v>41600</v>
      </c>
      <c r="L63" s="23"/>
      <c r="M63" s="23"/>
      <c r="N63" s="23">
        <f t="shared" ref="N63:N68" si="21">SUM(I63:M63)</f>
        <v>41600</v>
      </c>
      <c r="O63" s="24"/>
      <c r="Q63" s="55">
        <v>90</v>
      </c>
      <c r="R63" s="22" t="s">
        <v>206</v>
      </c>
      <c r="S63" s="23">
        <v>400</v>
      </c>
      <c r="T63" s="23"/>
      <c r="U63" s="23"/>
      <c r="V63" s="23">
        <f t="shared" ref="V63:V66" si="22">S63*Q63</f>
        <v>36000</v>
      </c>
      <c r="W63" s="23"/>
      <c r="X63" s="23"/>
      <c r="Y63" s="23">
        <f t="shared" ref="Y63:Y68" si="23">SUM(T63:X63)</f>
        <v>36000</v>
      </c>
      <c r="Z63" s="24"/>
      <c r="AA63" s="28" t="s">
        <v>268</v>
      </c>
    </row>
    <row r="64" spans="2:27" x14ac:dyDescent="0.25">
      <c r="B64" s="48" t="s">
        <v>269</v>
      </c>
      <c r="C64" s="49"/>
      <c r="D64" s="49"/>
      <c r="E64" s="49"/>
      <c r="F64" s="22">
        <v>104</v>
      </c>
      <c r="G64" s="22" t="s">
        <v>206</v>
      </c>
      <c r="H64" s="23">
        <v>400</v>
      </c>
      <c r="I64" s="23"/>
      <c r="J64" s="23"/>
      <c r="K64" s="23">
        <f t="shared" si="20"/>
        <v>41600</v>
      </c>
      <c r="L64" s="23"/>
      <c r="M64" s="23"/>
      <c r="N64" s="23">
        <f t="shared" si="21"/>
        <v>41600</v>
      </c>
      <c r="O64" s="24"/>
      <c r="Q64" s="55">
        <v>90</v>
      </c>
      <c r="R64" s="22" t="s">
        <v>206</v>
      </c>
      <c r="S64" s="23">
        <v>400</v>
      </c>
      <c r="T64" s="23"/>
      <c r="U64" s="23"/>
      <c r="V64" s="23">
        <f t="shared" si="22"/>
        <v>36000</v>
      </c>
      <c r="W64" s="23"/>
      <c r="X64" s="23"/>
      <c r="Y64" s="23">
        <f t="shared" si="23"/>
        <v>36000</v>
      </c>
      <c r="Z64" s="24"/>
    </row>
    <row r="65" spans="2:27" x14ac:dyDescent="0.25">
      <c r="B65" s="48" t="s">
        <v>270</v>
      </c>
      <c r="C65" s="49"/>
      <c r="D65" s="49"/>
      <c r="E65" s="49"/>
      <c r="F65" s="22">
        <v>104</v>
      </c>
      <c r="G65" s="22" t="s">
        <v>206</v>
      </c>
      <c r="H65" s="23">
        <v>25</v>
      </c>
      <c r="I65" s="23"/>
      <c r="J65" s="23"/>
      <c r="K65" s="23">
        <f t="shared" si="20"/>
        <v>2600</v>
      </c>
      <c r="L65" s="23"/>
      <c r="M65" s="23"/>
      <c r="N65" s="23">
        <f t="shared" si="21"/>
        <v>2600</v>
      </c>
      <c r="O65" s="24"/>
      <c r="Q65" s="55">
        <v>90</v>
      </c>
      <c r="R65" s="22" t="s">
        <v>206</v>
      </c>
      <c r="S65" s="23">
        <v>25</v>
      </c>
      <c r="T65" s="23"/>
      <c r="U65" s="23"/>
      <c r="V65" s="23">
        <f t="shared" si="22"/>
        <v>2250</v>
      </c>
      <c r="W65" s="23"/>
      <c r="X65" s="23"/>
      <c r="Y65" s="23">
        <f t="shared" si="23"/>
        <v>2250</v>
      </c>
      <c r="Z65" s="24"/>
    </row>
    <row r="66" spans="2:27" ht="15" customHeight="1" x14ac:dyDescent="0.25">
      <c r="B66" s="50" t="s">
        <v>271</v>
      </c>
      <c r="C66" s="51"/>
      <c r="D66" s="51"/>
      <c r="E66" s="51"/>
      <c r="F66" s="22">
        <v>104</v>
      </c>
      <c r="G66" s="22" t="s">
        <v>206</v>
      </c>
      <c r="H66" s="23">
        <v>50</v>
      </c>
      <c r="I66" s="23"/>
      <c r="J66" s="23"/>
      <c r="K66" s="23">
        <f t="shared" si="20"/>
        <v>5200</v>
      </c>
      <c r="L66" s="23"/>
      <c r="M66" s="23"/>
      <c r="N66" s="23">
        <f t="shared" si="21"/>
        <v>5200</v>
      </c>
      <c r="O66" s="24"/>
      <c r="Q66" s="55">
        <v>90</v>
      </c>
      <c r="R66" s="22" t="s">
        <v>206</v>
      </c>
      <c r="S66" s="23">
        <v>50</v>
      </c>
      <c r="T66" s="23"/>
      <c r="U66" s="23"/>
      <c r="V66" s="23">
        <f t="shared" si="22"/>
        <v>4500</v>
      </c>
      <c r="W66" s="23"/>
      <c r="X66" s="23"/>
      <c r="Y66" s="23">
        <f t="shared" si="23"/>
        <v>4500</v>
      </c>
      <c r="Z66" s="24"/>
    </row>
    <row r="67" spans="2:27" ht="15" customHeight="1" x14ac:dyDescent="0.25">
      <c r="B67" s="48" t="s">
        <v>272</v>
      </c>
      <c r="C67" s="49"/>
      <c r="D67" s="49"/>
      <c r="E67" s="49"/>
      <c r="F67" s="22">
        <v>23</v>
      </c>
      <c r="G67" s="22" t="s">
        <v>266</v>
      </c>
      <c r="H67" s="23">
        <v>900</v>
      </c>
      <c r="I67" s="23"/>
      <c r="J67" s="23"/>
      <c r="K67" s="23">
        <f>H67*F67</f>
        <v>20700</v>
      </c>
      <c r="L67" s="23"/>
      <c r="M67" s="23"/>
      <c r="N67" s="23">
        <f t="shared" si="21"/>
        <v>20700</v>
      </c>
      <c r="O67" s="24"/>
      <c r="Q67" s="26">
        <v>23</v>
      </c>
      <c r="R67" s="22" t="s">
        <v>266</v>
      </c>
      <c r="S67" s="23">
        <v>900</v>
      </c>
      <c r="T67" s="23"/>
      <c r="U67" s="23"/>
      <c r="V67" s="23">
        <f>S67*Q67</f>
        <v>20700</v>
      </c>
      <c r="W67" s="23"/>
      <c r="X67" s="23"/>
      <c r="Y67" s="27">
        <f t="shared" si="23"/>
        <v>20700</v>
      </c>
      <c r="Z67" s="24"/>
    </row>
    <row r="68" spans="2:27" ht="15" customHeight="1" x14ac:dyDescent="0.25">
      <c r="B68" s="48" t="s">
        <v>273</v>
      </c>
      <c r="C68" s="49"/>
      <c r="D68" s="49"/>
      <c r="E68" s="49"/>
      <c r="F68" s="22">
        <v>4</v>
      </c>
      <c r="G68" s="22" t="s">
        <v>206</v>
      </c>
      <c r="H68" s="23">
        <v>1200</v>
      </c>
      <c r="I68" s="23"/>
      <c r="J68" s="23"/>
      <c r="K68" s="23">
        <f t="shared" si="20"/>
        <v>4800</v>
      </c>
      <c r="L68" s="23"/>
      <c r="M68" s="23"/>
      <c r="N68" s="23">
        <f t="shared" si="21"/>
        <v>4800</v>
      </c>
      <c r="O68" s="24"/>
      <c r="Q68" s="26">
        <v>4</v>
      </c>
      <c r="R68" s="22" t="s">
        <v>206</v>
      </c>
      <c r="S68" s="31">
        <v>250</v>
      </c>
      <c r="T68" s="23"/>
      <c r="U68" s="23"/>
      <c r="V68" s="23">
        <f t="shared" ref="V68" si="24">S68*Q68</f>
        <v>1000</v>
      </c>
      <c r="W68" s="23"/>
      <c r="X68" s="23"/>
      <c r="Y68" s="23">
        <f t="shared" si="23"/>
        <v>1000</v>
      </c>
      <c r="Z68" s="24"/>
      <c r="AA68" s="28" t="s">
        <v>274</v>
      </c>
    </row>
    <row r="69" spans="2:27" s="18" customFormat="1" ht="15" x14ac:dyDescent="0.25">
      <c r="B69" s="32" t="s">
        <v>275</v>
      </c>
      <c r="C69" s="33"/>
      <c r="D69" s="33"/>
      <c r="E69" s="33"/>
      <c r="F69" s="34"/>
      <c r="G69" s="34"/>
      <c r="H69" s="35"/>
      <c r="I69" s="35"/>
      <c r="J69" s="35"/>
      <c r="K69" s="35"/>
      <c r="L69" s="35"/>
      <c r="M69" s="35"/>
      <c r="N69" s="35"/>
      <c r="O69" s="36">
        <f>SUM(N62:N68)</f>
        <v>124000</v>
      </c>
      <c r="Q69" s="37"/>
      <c r="R69" s="34"/>
      <c r="S69" s="35"/>
      <c r="T69" s="35"/>
      <c r="U69" s="35"/>
      <c r="V69" s="35"/>
      <c r="W69" s="35"/>
      <c r="X69" s="35"/>
      <c r="Y69" s="35"/>
      <c r="Z69" s="36">
        <f>SUM(Y62:Y68)</f>
        <v>107950</v>
      </c>
      <c r="AA69" s="38">
        <f>O69-Z69</f>
        <v>16050</v>
      </c>
    </row>
    <row r="70" spans="2:27" x14ac:dyDescent="0.25">
      <c r="B70" s="39"/>
      <c r="C70" s="39"/>
      <c r="D70" s="39"/>
      <c r="E70" s="39"/>
    </row>
    <row r="71" spans="2:27" s="18" customFormat="1" ht="15" customHeight="1" x14ac:dyDescent="0.25">
      <c r="B71" s="42" t="s">
        <v>276</v>
      </c>
      <c r="C71" s="43"/>
      <c r="D71" s="43"/>
      <c r="E71" s="43"/>
      <c r="F71" s="15" t="s">
        <v>204</v>
      </c>
      <c r="G71" s="15" t="s">
        <v>185</v>
      </c>
      <c r="H71" s="16" t="s">
        <v>186</v>
      </c>
      <c r="I71" s="16" t="s">
        <v>187</v>
      </c>
      <c r="J71" s="16" t="s">
        <v>188</v>
      </c>
      <c r="K71" s="16" t="s">
        <v>189</v>
      </c>
      <c r="L71" s="16" t="s">
        <v>190</v>
      </c>
      <c r="M71" s="16" t="s">
        <v>99</v>
      </c>
      <c r="N71" s="16" t="s">
        <v>128</v>
      </c>
      <c r="O71" s="17"/>
      <c r="Q71" s="19" t="s">
        <v>204</v>
      </c>
      <c r="R71" s="15" t="s">
        <v>185</v>
      </c>
      <c r="S71" s="16" t="s">
        <v>186</v>
      </c>
      <c r="T71" s="16" t="s">
        <v>187</v>
      </c>
      <c r="U71" s="16" t="s">
        <v>188</v>
      </c>
      <c r="V71" s="16" t="s">
        <v>189</v>
      </c>
      <c r="W71" s="16" t="s">
        <v>190</v>
      </c>
      <c r="X71" s="16" t="s">
        <v>99</v>
      </c>
      <c r="Y71" s="16" t="s">
        <v>128</v>
      </c>
      <c r="Z71" s="17"/>
      <c r="AA71" s="20"/>
    </row>
    <row r="72" spans="2:27" ht="15" customHeight="1" x14ac:dyDescent="0.25">
      <c r="B72" s="48" t="s">
        <v>277</v>
      </c>
      <c r="C72" s="49"/>
      <c r="D72" s="49"/>
      <c r="E72" s="49"/>
      <c r="F72" s="22">
        <v>1</v>
      </c>
      <c r="G72" s="22" t="s">
        <v>209</v>
      </c>
      <c r="H72" s="23">
        <v>6500</v>
      </c>
      <c r="I72" s="23"/>
      <c r="J72" s="23"/>
      <c r="K72" s="23"/>
      <c r="L72" s="23">
        <f>H72*F72</f>
        <v>6500</v>
      </c>
      <c r="M72" s="23"/>
      <c r="N72" s="23">
        <f>SUM(I72:M72)</f>
        <v>6500</v>
      </c>
      <c r="O72" s="24"/>
      <c r="Q72" s="26">
        <v>1</v>
      </c>
      <c r="R72" s="22" t="s">
        <v>209</v>
      </c>
      <c r="S72" s="31">
        <v>2000</v>
      </c>
      <c r="T72" s="23"/>
      <c r="U72" s="23"/>
      <c r="V72" s="23"/>
      <c r="W72" s="23">
        <f>S72*Q72</f>
        <v>2000</v>
      </c>
      <c r="X72" s="23"/>
      <c r="Y72" s="23">
        <f>SUM(T72:X72)</f>
        <v>2000</v>
      </c>
      <c r="Z72" s="24"/>
      <c r="AA72" s="28" t="s">
        <v>278</v>
      </c>
    </row>
    <row r="73" spans="2:27" x14ac:dyDescent="0.25">
      <c r="B73" s="48" t="s">
        <v>279</v>
      </c>
      <c r="C73" s="49"/>
      <c r="D73" s="49"/>
      <c r="E73" s="49"/>
      <c r="F73" s="22">
        <v>110</v>
      </c>
      <c r="G73" s="22" t="s">
        <v>206</v>
      </c>
      <c r="H73" s="23">
        <v>250</v>
      </c>
      <c r="I73" s="23"/>
      <c r="J73" s="23"/>
      <c r="K73" s="23"/>
      <c r="L73" s="23"/>
      <c r="M73" s="23">
        <f>H73*F73</f>
        <v>27500</v>
      </c>
      <c r="N73" s="23">
        <f t="shared" ref="N73:N76" si="25">SUM(I73:M73)</f>
        <v>27500</v>
      </c>
      <c r="O73" s="24"/>
      <c r="Q73" s="26">
        <v>110</v>
      </c>
      <c r="R73" s="22" t="s">
        <v>206</v>
      </c>
      <c r="S73" s="31">
        <v>150</v>
      </c>
      <c r="T73" s="23"/>
      <c r="U73" s="23"/>
      <c r="V73" s="23"/>
      <c r="W73" s="23"/>
      <c r="X73" s="23">
        <f>S73*Q73</f>
        <v>16500</v>
      </c>
      <c r="Y73" s="23">
        <f t="shared" ref="Y73:Y76" si="26">SUM(T73:X73)</f>
        <v>16500</v>
      </c>
      <c r="Z73" s="24"/>
      <c r="AA73" s="28" t="s">
        <v>280</v>
      </c>
    </row>
    <row r="74" spans="2:27" x14ac:dyDescent="0.25">
      <c r="B74" s="48" t="s">
        <v>281</v>
      </c>
      <c r="C74" s="49"/>
      <c r="D74" s="49"/>
      <c r="E74" s="49"/>
      <c r="F74" s="22">
        <v>1</v>
      </c>
      <c r="G74" s="22" t="s">
        <v>214</v>
      </c>
      <c r="H74" s="23">
        <v>500</v>
      </c>
      <c r="I74" s="23">
        <v>250</v>
      </c>
      <c r="J74" s="23">
        <v>250</v>
      </c>
      <c r="K74" s="23"/>
      <c r="L74" s="23"/>
      <c r="M74" s="23"/>
      <c r="N74" s="23">
        <f t="shared" si="25"/>
        <v>500</v>
      </c>
      <c r="O74" s="24"/>
      <c r="Q74" s="26">
        <v>1</v>
      </c>
      <c r="R74" s="22" t="s">
        <v>214</v>
      </c>
      <c r="S74" s="23">
        <v>500</v>
      </c>
      <c r="T74" s="23">
        <v>250</v>
      </c>
      <c r="U74" s="23">
        <v>250</v>
      </c>
      <c r="V74" s="23"/>
      <c r="W74" s="23"/>
      <c r="X74" s="23"/>
      <c r="Y74" s="27">
        <f t="shared" si="26"/>
        <v>500</v>
      </c>
      <c r="Z74" s="24"/>
    </row>
    <row r="75" spans="2:27" ht="15" customHeight="1" x14ac:dyDescent="0.25">
      <c r="B75" s="48" t="s">
        <v>282</v>
      </c>
      <c r="C75" s="49"/>
      <c r="D75" s="49"/>
      <c r="E75" s="49"/>
      <c r="F75" s="22">
        <v>1</v>
      </c>
      <c r="G75" s="22" t="s">
        <v>214</v>
      </c>
      <c r="H75" s="23">
        <v>2000</v>
      </c>
      <c r="I75" s="23"/>
      <c r="J75" s="23"/>
      <c r="K75" s="23"/>
      <c r="L75" s="23">
        <v>2000</v>
      </c>
      <c r="M75" s="23"/>
      <c r="N75" s="23">
        <f t="shared" si="25"/>
        <v>2000</v>
      </c>
      <c r="O75" s="24"/>
      <c r="Q75" s="26">
        <v>1</v>
      </c>
      <c r="R75" s="22" t="s">
        <v>214</v>
      </c>
      <c r="S75" s="31">
        <v>1000</v>
      </c>
      <c r="T75" s="23"/>
      <c r="U75" s="23"/>
      <c r="V75" s="23"/>
      <c r="W75" s="23">
        <v>2000</v>
      </c>
      <c r="X75" s="23"/>
      <c r="Y75" s="23">
        <f t="shared" si="26"/>
        <v>2000</v>
      </c>
      <c r="Z75" s="24"/>
      <c r="AA75" s="28" t="s">
        <v>274</v>
      </c>
    </row>
    <row r="76" spans="2:27" x14ac:dyDescent="0.25">
      <c r="B76" s="54" t="s">
        <v>283</v>
      </c>
      <c r="C76" s="49"/>
      <c r="D76" s="49"/>
      <c r="E76" s="49"/>
      <c r="F76" s="22">
        <v>110</v>
      </c>
      <c r="G76" s="22" t="s">
        <v>206</v>
      </c>
      <c r="H76" s="23">
        <v>40</v>
      </c>
      <c r="I76" s="23"/>
      <c r="J76" s="23"/>
      <c r="K76" s="23"/>
      <c r="L76" s="23"/>
      <c r="M76" s="23">
        <f>H76*F76</f>
        <v>4400</v>
      </c>
      <c r="N76" s="23">
        <f t="shared" si="25"/>
        <v>4400</v>
      </c>
      <c r="O76" s="24"/>
      <c r="Q76" s="26">
        <v>110</v>
      </c>
      <c r="R76" s="22" t="s">
        <v>206</v>
      </c>
      <c r="S76" s="23">
        <v>40</v>
      </c>
      <c r="T76" s="23"/>
      <c r="U76" s="23"/>
      <c r="V76" s="23"/>
      <c r="W76" s="23"/>
      <c r="X76" s="23">
        <f>S76*Q76</f>
        <v>4400</v>
      </c>
      <c r="Y76" s="27">
        <f t="shared" si="26"/>
        <v>4400</v>
      </c>
      <c r="Z76" s="24"/>
    </row>
    <row r="77" spans="2:27" s="18" customFormat="1" ht="15" x14ac:dyDescent="0.25">
      <c r="B77" s="32" t="s">
        <v>284</v>
      </c>
      <c r="C77" s="33"/>
      <c r="D77" s="33"/>
      <c r="E77" s="33"/>
      <c r="F77" s="34"/>
      <c r="G77" s="34"/>
      <c r="H77" s="35"/>
      <c r="I77" s="35"/>
      <c r="J77" s="35"/>
      <c r="K77" s="35"/>
      <c r="L77" s="35"/>
      <c r="M77" s="35"/>
      <c r="N77" s="35"/>
      <c r="O77" s="36">
        <f>SUM(N72:N76)</f>
        <v>40900</v>
      </c>
      <c r="Q77" s="37"/>
      <c r="R77" s="34"/>
      <c r="S77" s="35"/>
      <c r="T77" s="35"/>
      <c r="U77" s="35"/>
      <c r="V77" s="35"/>
      <c r="W77" s="35"/>
      <c r="X77" s="35"/>
      <c r="Y77" s="35"/>
      <c r="Z77" s="36">
        <f>SUM(Y72:Y76)</f>
        <v>25400</v>
      </c>
      <c r="AA77" s="38">
        <f>O77-Z77</f>
        <v>15500</v>
      </c>
    </row>
    <row r="78" spans="2:27" x14ac:dyDescent="0.25">
      <c r="B78" s="39"/>
      <c r="C78" s="39"/>
      <c r="D78" s="39"/>
      <c r="E78" s="39"/>
    </row>
    <row r="79" spans="2:27" s="18" customFormat="1" ht="15" x14ac:dyDescent="0.25">
      <c r="B79" s="42" t="s">
        <v>285</v>
      </c>
      <c r="C79" s="43"/>
      <c r="D79" s="43"/>
      <c r="E79" s="43"/>
      <c r="F79" s="15" t="s">
        <v>204</v>
      </c>
      <c r="G79" s="15" t="s">
        <v>185</v>
      </c>
      <c r="H79" s="16" t="s">
        <v>186</v>
      </c>
      <c r="I79" s="16" t="s">
        <v>187</v>
      </c>
      <c r="J79" s="16" t="s">
        <v>188</v>
      </c>
      <c r="K79" s="16" t="s">
        <v>189</v>
      </c>
      <c r="L79" s="16" t="s">
        <v>190</v>
      </c>
      <c r="M79" s="16" t="s">
        <v>99</v>
      </c>
      <c r="N79" s="16" t="s">
        <v>128</v>
      </c>
      <c r="O79" s="17"/>
      <c r="Q79" s="19" t="s">
        <v>204</v>
      </c>
      <c r="R79" s="15" t="s">
        <v>185</v>
      </c>
      <c r="S79" s="16" t="s">
        <v>186</v>
      </c>
      <c r="T79" s="16" t="s">
        <v>187</v>
      </c>
      <c r="U79" s="16" t="s">
        <v>188</v>
      </c>
      <c r="V79" s="16" t="s">
        <v>189</v>
      </c>
      <c r="W79" s="16" t="s">
        <v>190</v>
      </c>
      <c r="X79" s="16" t="s">
        <v>99</v>
      </c>
      <c r="Y79" s="16" t="s">
        <v>128</v>
      </c>
      <c r="Z79" s="17"/>
      <c r="AA79" s="20"/>
    </row>
    <row r="80" spans="2:27" ht="15" customHeight="1" x14ac:dyDescent="0.25">
      <c r="B80" s="48" t="s">
        <v>286</v>
      </c>
      <c r="C80" s="49"/>
      <c r="D80" s="49"/>
      <c r="E80" s="49"/>
      <c r="F80" s="22">
        <v>1</v>
      </c>
      <c r="G80" s="22" t="s">
        <v>214</v>
      </c>
      <c r="H80" s="23">
        <v>100</v>
      </c>
      <c r="I80" s="23"/>
      <c r="J80" s="23"/>
      <c r="K80" s="23"/>
      <c r="L80" s="23">
        <f>H80*F80</f>
        <v>100</v>
      </c>
      <c r="M80" s="23"/>
      <c r="N80" s="23">
        <f>SUM(I80:M80)</f>
        <v>100</v>
      </c>
      <c r="O80" s="24"/>
      <c r="Q80" s="26">
        <v>1</v>
      </c>
      <c r="R80" s="22" t="s">
        <v>214</v>
      </c>
      <c r="S80" s="23">
        <v>100</v>
      </c>
      <c r="T80" s="23"/>
      <c r="U80" s="23"/>
      <c r="V80" s="23"/>
      <c r="W80" s="23">
        <f>S80*Q80</f>
        <v>100</v>
      </c>
      <c r="X80" s="23"/>
      <c r="Y80" s="27">
        <f>SUM(T80:X80)</f>
        <v>100</v>
      </c>
      <c r="Z80" s="24"/>
    </row>
    <row r="81" spans="2:27" ht="15" customHeight="1" x14ac:dyDescent="0.25">
      <c r="B81" s="48" t="s">
        <v>287</v>
      </c>
      <c r="C81" s="49"/>
      <c r="D81" s="49"/>
      <c r="E81" s="49"/>
      <c r="F81" s="22">
        <v>1</v>
      </c>
      <c r="G81" s="22" t="s">
        <v>214</v>
      </c>
      <c r="H81" s="23">
        <v>1000</v>
      </c>
      <c r="I81" s="23"/>
      <c r="J81" s="23"/>
      <c r="K81" s="23">
        <f>H81*F81</f>
        <v>1000</v>
      </c>
      <c r="L81" s="23"/>
      <c r="M81" s="23"/>
      <c r="N81" s="23">
        <f t="shared" ref="N81:N83" si="27">SUM(I81:M81)</f>
        <v>1000</v>
      </c>
      <c r="O81" s="24"/>
      <c r="Q81" s="26">
        <v>1</v>
      </c>
      <c r="R81" s="22" t="s">
        <v>214</v>
      </c>
      <c r="S81" s="23">
        <v>1000</v>
      </c>
      <c r="T81" s="23"/>
      <c r="U81" s="23"/>
      <c r="V81" s="23">
        <f>S81*Q81</f>
        <v>1000</v>
      </c>
      <c r="W81" s="23"/>
      <c r="X81" s="23"/>
      <c r="Y81" s="27">
        <f t="shared" ref="Y81:Y83" si="28">SUM(T81:X81)</f>
        <v>1000</v>
      </c>
      <c r="Z81" s="24"/>
    </row>
    <row r="82" spans="2:27" x14ac:dyDescent="0.25">
      <c r="B82" s="48" t="s">
        <v>288</v>
      </c>
      <c r="C82" s="49"/>
      <c r="D82" s="49"/>
      <c r="E82" s="49"/>
      <c r="F82" s="22">
        <v>2</v>
      </c>
      <c r="G82" s="22" t="s">
        <v>214</v>
      </c>
      <c r="H82" s="23">
        <v>500</v>
      </c>
      <c r="I82" s="23"/>
      <c r="J82" s="23"/>
      <c r="K82" s="23"/>
      <c r="L82" s="23">
        <f t="shared" ref="L82:L83" si="29">H82*F82</f>
        <v>1000</v>
      </c>
      <c r="M82" s="23"/>
      <c r="N82" s="23">
        <f t="shared" si="27"/>
        <v>1000</v>
      </c>
      <c r="O82" s="24"/>
      <c r="Q82" s="26">
        <v>2</v>
      </c>
      <c r="R82" s="22" t="s">
        <v>214</v>
      </c>
      <c r="S82" s="31">
        <v>100</v>
      </c>
      <c r="T82" s="23"/>
      <c r="U82" s="23"/>
      <c r="V82" s="23"/>
      <c r="W82" s="23">
        <f t="shared" ref="W82:W83" si="30">S82*Q82</f>
        <v>200</v>
      </c>
      <c r="X82" s="23"/>
      <c r="Y82" s="23">
        <f t="shared" si="28"/>
        <v>200</v>
      </c>
      <c r="Z82" s="24"/>
      <c r="AA82" s="28" t="s">
        <v>274</v>
      </c>
    </row>
    <row r="83" spans="2:27" ht="15" customHeight="1" x14ac:dyDescent="0.25">
      <c r="B83" s="50" t="s">
        <v>289</v>
      </c>
      <c r="C83" s="51"/>
      <c r="D83" s="51"/>
      <c r="E83" s="51"/>
      <c r="F83" s="22">
        <v>26</v>
      </c>
      <c r="G83" s="22" t="s">
        <v>290</v>
      </c>
      <c r="H83" s="23">
        <v>800</v>
      </c>
      <c r="I83" s="23"/>
      <c r="J83" s="23"/>
      <c r="K83" s="23"/>
      <c r="L83" s="23">
        <f t="shared" si="29"/>
        <v>20800</v>
      </c>
      <c r="M83" s="23"/>
      <c r="N83" s="23">
        <f t="shared" si="27"/>
        <v>20800</v>
      </c>
      <c r="O83" s="24"/>
      <c r="Q83" s="26">
        <v>26</v>
      </c>
      <c r="R83" s="22" t="s">
        <v>290</v>
      </c>
      <c r="S83" s="23">
        <v>800</v>
      </c>
      <c r="T83" s="23"/>
      <c r="U83" s="23"/>
      <c r="V83" s="23"/>
      <c r="W83" s="23">
        <f t="shared" si="30"/>
        <v>20800</v>
      </c>
      <c r="X83" s="23"/>
      <c r="Y83" s="27">
        <f t="shared" si="28"/>
        <v>20800</v>
      </c>
      <c r="Z83" s="24"/>
    </row>
    <row r="84" spans="2:27" s="18" customFormat="1" ht="15" x14ac:dyDescent="0.25">
      <c r="B84" s="32" t="s">
        <v>291</v>
      </c>
      <c r="C84" s="33"/>
      <c r="D84" s="33"/>
      <c r="E84" s="33"/>
      <c r="F84" s="34"/>
      <c r="G84" s="34"/>
      <c r="H84" s="35"/>
      <c r="I84" s="35"/>
      <c r="J84" s="35"/>
      <c r="K84" s="35"/>
      <c r="L84" s="35"/>
      <c r="M84" s="35"/>
      <c r="N84" s="35"/>
      <c r="O84" s="36">
        <f>SUM(N80:N83)</f>
        <v>22900</v>
      </c>
      <c r="Q84" s="37"/>
      <c r="R84" s="34"/>
      <c r="S84" s="35"/>
      <c r="T84" s="35"/>
      <c r="U84" s="35"/>
      <c r="V84" s="35"/>
      <c r="W84" s="35"/>
      <c r="X84" s="35"/>
      <c r="Y84" s="35"/>
      <c r="Z84" s="36">
        <f>SUM(Y80:Y83)</f>
        <v>22100</v>
      </c>
      <c r="AA84" s="38">
        <f>O84-Z84</f>
        <v>800</v>
      </c>
    </row>
    <row r="86" spans="2:27" ht="15" x14ac:dyDescent="0.25">
      <c r="O86" s="56">
        <f>SUM(O3:O84)</f>
        <v>1140162</v>
      </c>
      <c r="Z86" s="56">
        <f>SUM(Z3:Z84)</f>
        <v>848432</v>
      </c>
      <c r="AA86" s="56">
        <f>SUM(AA3:AA84)</f>
        <v>291730</v>
      </c>
    </row>
    <row r="87" spans="2:27" x14ac:dyDescent="0.25">
      <c r="AA87" s="57">
        <f>O86-Z86</f>
        <v>291730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1EA5345EAA1345894EF007D98DA0C6" ma:contentTypeVersion="18" ma:contentTypeDescription="Create a new document." ma:contentTypeScope="" ma:versionID="18447180008c646d1fd95f92afc1b30a">
  <xsd:schema xmlns:xsd="http://www.w3.org/2001/XMLSchema" xmlns:xs="http://www.w3.org/2001/XMLSchema" xmlns:p="http://schemas.microsoft.com/office/2006/metadata/properties" xmlns:ns2="7c7c4edd-bf43-4b9c-8a7e-40d7c55bd229" xmlns:ns3="d21b8c6d-ff63-4911-85f0-6a2eabd1f2fc" targetNamespace="http://schemas.microsoft.com/office/2006/metadata/properties" ma:root="true" ma:fieldsID="905dd9386c97b583f3ec99748b58b5be" ns2:_="" ns3:_="">
    <xsd:import namespace="7c7c4edd-bf43-4b9c-8a7e-40d7c55bd229"/>
    <xsd:import namespace="d21b8c6d-ff63-4911-85f0-6a2eabd1f2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7c4edd-bf43-4b9c-8a7e-40d7c55bd2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9d87db2-d472-4663-af34-3d945573bf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b8c6d-ff63-4911-85f0-6a2eabd1f2f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ac0befc-c811-477a-bb9e-0a4ea5e01240}" ma:internalName="TaxCatchAll" ma:showField="CatchAllData" ma:web="d21b8c6d-ff63-4911-85f0-6a2eabd1f2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7c4edd-bf43-4b9c-8a7e-40d7c55bd229">
      <Terms xmlns="http://schemas.microsoft.com/office/infopath/2007/PartnerControls"/>
    </lcf76f155ced4ddcb4097134ff3c332f>
    <TaxCatchAll xmlns="d21b8c6d-ff63-4911-85f0-6a2eabd1f2fc" xsi:nil="true"/>
  </documentManagement>
</p:properties>
</file>

<file path=customXml/itemProps1.xml><?xml version="1.0" encoding="utf-8"?>
<ds:datastoreItem xmlns:ds="http://schemas.openxmlformats.org/officeDocument/2006/customXml" ds:itemID="{9F666EE2-0224-49FD-BB23-DD2DAFDD95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7c4edd-bf43-4b9c-8a7e-40d7c55bd229"/>
    <ds:schemaRef ds:uri="d21b8c6d-ff63-4911-85f0-6a2eabd1f2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8BA46E-CD4B-4B3D-AAAE-0DE717291D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7FAE13-0C2F-4FB8-9219-6DE72A67A4E8}">
  <ds:schemaRefs>
    <ds:schemaRef ds:uri="http://schemas.microsoft.com/office/2006/metadata/properties"/>
    <ds:schemaRef ds:uri="http://schemas.microsoft.com/office/infopath/2007/PartnerControls"/>
    <ds:schemaRef ds:uri="7c7c4edd-bf43-4b9c-8a7e-40d7c55bd229"/>
    <ds:schemaRef ds:uri="d21b8c6d-ff63-4911-85f0-6a2eabd1f2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Preliminaries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Garvan Foan</dc:creator>
  <cp:lastModifiedBy>Garvan Foan</cp:lastModifiedBy>
  <dcterms:created xsi:type="dcterms:W3CDTF">2025-09-15T11:10:29Z</dcterms:created>
  <dcterms:modified xsi:type="dcterms:W3CDTF">2026-05-06T13:57:54Z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0x010100591EA5345EAA1345894EF007D98DA0C6</vt:lpwstr>
  </property>
  <property fmtid="{D5CDD505-2E9C-101B-9397-08002B2CF9AE}" pid="3" name="MediaServiceImageTags">
    <vt:lpwstr/>
  </property>
</Properties>
</file>